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9890" windowHeight="9345" firstSheet="2" activeTab="2"/>
  </bookViews>
  <sheets>
    <sheet name="КУ" sheetId="1" state="hidden" r:id="rId1"/>
    <sheet name="КУ по групах" sheetId="2" state="hidden" r:id="rId2"/>
    <sheet name="PreO Відбір ЧЄ2020" sheetId="3" r:id="rId3"/>
  </sheets>
  <definedNames>
    <definedName name="_xlfn.IFERROR" hidden="1">#NAME?</definedName>
    <definedName name="_xlnm.Print_Area" localSheetId="2">'PreO Відбір ЧЄ2020'!$A$1:$CH$143</definedName>
    <definedName name="_xlnm.Print_Area" localSheetId="0">'КУ'!$A$3:$BA$109</definedName>
    <definedName name="_xlnm.Print_Area" localSheetId="1">'КУ по групах'!$A$3:$BA$109</definedName>
  </definedNames>
  <calcPr fullCalcOnLoad="1"/>
</workbook>
</file>

<file path=xl/sharedStrings.xml><?xml version="1.0" encoding="utf-8"?>
<sst xmlns="http://schemas.openxmlformats.org/spreadsheetml/2006/main" count="2563" uniqueCount="404">
  <si>
    <t>Заїка Олександра</t>
  </si>
  <si>
    <t>Суркова Олена</t>
  </si>
  <si>
    <t>Пуговкін Антон</t>
  </si>
  <si>
    <t>Сурков Сергій</t>
  </si>
  <si>
    <t>Пушкіна Анастасія</t>
  </si>
  <si>
    <t>Ходаш Ігор</t>
  </si>
  <si>
    <t>Льон Олександр</t>
  </si>
  <si>
    <t>Ранг</t>
  </si>
  <si>
    <t>№</t>
  </si>
  <si>
    <t>Опанасенко Микола</t>
  </si>
  <si>
    <t>Гоєнко Надія</t>
  </si>
  <si>
    <t>Гоєнко Євген</t>
  </si>
  <si>
    <t>Сурков Єгор</t>
  </si>
  <si>
    <t>Дубровський Євген</t>
  </si>
  <si>
    <t>Щендригіна Юлія</t>
  </si>
  <si>
    <t>Гоєнко Микола</t>
  </si>
  <si>
    <t>Чудновський Микола</t>
  </si>
  <si>
    <t>Анісімов Юрій</t>
  </si>
  <si>
    <t>Гоєнко Марія</t>
  </si>
  <si>
    <t>Уфімцева Євгенія</t>
  </si>
  <si>
    <t>Буцький Кирило</t>
  </si>
  <si>
    <t>Трощій Карина</t>
  </si>
  <si>
    <t>Білоног Микита</t>
  </si>
  <si>
    <t>Лапін Олександр</t>
  </si>
  <si>
    <t>7 етап</t>
  </si>
  <si>
    <t>1 етап</t>
  </si>
  <si>
    <t>8 етап</t>
  </si>
  <si>
    <t>Місце</t>
  </si>
  <si>
    <t>Бали</t>
  </si>
  <si>
    <t>Час ТКП</t>
  </si>
  <si>
    <t>2 етап</t>
  </si>
  <si>
    <t>3 етап</t>
  </si>
  <si>
    <t>4 етап</t>
  </si>
  <si>
    <t>5 етап</t>
  </si>
  <si>
    <t>6 етап</t>
  </si>
  <si>
    <t>Рейтинг</t>
  </si>
  <si>
    <t>Примітка</t>
  </si>
  <si>
    <t>Прізвище, ім‘я</t>
  </si>
  <si>
    <t>Рік народ-ження</t>
  </si>
  <si>
    <t>Квалі-фікація</t>
  </si>
  <si>
    <t>Регіон</t>
  </si>
  <si>
    <t>Клуб</t>
  </si>
  <si>
    <t>ДЮСШ</t>
  </si>
  <si>
    <t>ФСТ</t>
  </si>
  <si>
    <t>Клас</t>
  </si>
  <si>
    <t>Група</t>
  </si>
  <si>
    <t>Тренер</t>
  </si>
  <si>
    <t>КМСУ</t>
  </si>
  <si>
    <t>Харківська</t>
  </si>
  <si>
    <t>ХНУ</t>
  </si>
  <si>
    <t>Пісочинська ДЮСШ</t>
  </si>
  <si>
    <t>O</t>
  </si>
  <si>
    <t>Ч21Е</t>
  </si>
  <si>
    <t>Опанасенко М.В.</t>
  </si>
  <si>
    <t>Кириченко Віталій</t>
  </si>
  <si>
    <t>МСМК</t>
  </si>
  <si>
    <t>Одеська</t>
  </si>
  <si>
    <t>Спорт для всех</t>
  </si>
  <si>
    <t>Кириченко В.А., Луць Артем</t>
  </si>
  <si>
    <t>Черниш Тетяна</t>
  </si>
  <si>
    <t>м.Київ</t>
  </si>
  <si>
    <t>Лідер-спорт</t>
  </si>
  <si>
    <t>Київ ДЮСШ №12</t>
  </si>
  <si>
    <t>Ж21Е</t>
  </si>
  <si>
    <t>Черниш Є.Ю.</t>
  </si>
  <si>
    <t>МСУ</t>
  </si>
  <si>
    <t>КСО Компас</t>
  </si>
  <si>
    <t>Стоян Сергій</t>
  </si>
  <si>
    <t>Дрiада</t>
  </si>
  <si>
    <t>Місюра М.А.</t>
  </si>
  <si>
    <t>Вовк Владислав</t>
  </si>
  <si>
    <t>P</t>
  </si>
  <si>
    <t>Кириченко Олексій</t>
  </si>
  <si>
    <t>І-ю</t>
  </si>
  <si>
    <t>Ч18</t>
  </si>
  <si>
    <t>Кириченко, Луць Артем</t>
  </si>
  <si>
    <t>Куликова Ірина</t>
  </si>
  <si>
    <t>21Р</t>
  </si>
  <si>
    <t>Заєрко В.В.</t>
  </si>
  <si>
    <t>Вінницька</t>
  </si>
  <si>
    <t>Восход</t>
  </si>
  <si>
    <t>Вінницька МДЮСШ №2</t>
  </si>
  <si>
    <t>Пронтішева Л.П.</t>
  </si>
  <si>
    <t>Стоян Людмила</t>
  </si>
  <si>
    <t>І</t>
  </si>
  <si>
    <t>Степан`янц Н.В.</t>
  </si>
  <si>
    <t>Харківська КДЮСШ №3</t>
  </si>
  <si>
    <t>самостiйно</t>
  </si>
  <si>
    <t>ІІ</t>
  </si>
  <si>
    <t>Ж20</t>
  </si>
  <si>
    <t>Захарова Поліна</t>
  </si>
  <si>
    <t>Харківська КДЮСШ Темп</t>
  </si>
  <si>
    <t>Ж18</t>
  </si>
  <si>
    <t>Гоєнко Н., Даньков С.В.</t>
  </si>
  <si>
    <t>Гусак Тетяна</t>
  </si>
  <si>
    <t>Черниш Т.А.</t>
  </si>
  <si>
    <t>Ч20</t>
  </si>
  <si>
    <t>Купрієнко Г.Г., Степан`янц Н.В.</t>
  </si>
  <si>
    <t>Басюк Анастасія</t>
  </si>
  <si>
    <t>Нагорнюк Сергій</t>
  </si>
  <si>
    <t>Гоєнко Н., Опанасенко М.В.</t>
  </si>
  <si>
    <t>Суркова О.</t>
  </si>
  <si>
    <t>О</t>
  </si>
  <si>
    <t>Колосарь Юрій</t>
  </si>
  <si>
    <t>Липецька ДЮСШ</t>
  </si>
  <si>
    <t>Познянський Владислав</t>
  </si>
  <si>
    <t>Дніпропетровська</t>
  </si>
  <si>
    <t>Опанасенко М.В.,Бондаренко В.І.</t>
  </si>
  <si>
    <t>Мерефянська ДЮСШ</t>
  </si>
  <si>
    <t>Лапін О.В.,Дяченко В.А</t>
  </si>
  <si>
    <t>самостійно</t>
  </si>
  <si>
    <t>Костіна О.А.,Опанасенко М.В.</t>
  </si>
  <si>
    <t>Бірюкова О.Ю.</t>
  </si>
  <si>
    <t>Черниш Ірина</t>
  </si>
  <si>
    <t>Вовк Яна</t>
  </si>
  <si>
    <t>Мінько Микола</t>
  </si>
  <si>
    <t>Пролісок</t>
  </si>
  <si>
    <t xml:space="preserve"> </t>
  </si>
  <si>
    <t>Інваспорт</t>
  </si>
  <si>
    <t>С</t>
  </si>
  <si>
    <t>Дяченко Вадим</t>
  </si>
  <si>
    <t>Саргсян В’ячеслав</t>
  </si>
  <si>
    <t>Центуріон</t>
  </si>
  <si>
    <t>Малінецкий Михайло</t>
  </si>
  <si>
    <t>У</t>
  </si>
  <si>
    <t>Веремєєнко Євгенія</t>
  </si>
  <si>
    <t>TeamFox</t>
  </si>
  <si>
    <t>Нестерук Валентина</t>
  </si>
  <si>
    <t>Стеценко Анастасія</t>
  </si>
  <si>
    <t>Кощiй Володимир</t>
  </si>
  <si>
    <t>Деркач Едуард</t>
  </si>
  <si>
    <t>Луганська</t>
  </si>
  <si>
    <t>КДЮСШ ”Звезда”</t>
  </si>
  <si>
    <t>Луганська КДЮСШ Звезда</t>
  </si>
  <si>
    <t>Русанова Ганна</t>
  </si>
  <si>
    <t>ІІ-ю</t>
  </si>
  <si>
    <t>Кварта Дмитро</t>
  </si>
  <si>
    <t>Сумська</t>
  </si>
  <si>
    <t>Черкашин Максим</t>
  </si>
  <si>
    <t>Паромова Марія</t>
  </si>
  <si>
    <t>ІІІ</t>
  </si>
  <si>
    <t>Амчиславский Ярослав</t>
  </si>
  <si>
    <t>Водолазкин Вадим</t>
  </si>
  <si>
    <t>Андрейкович Віктор</t>
  </si>
  <si>
    <t>Закарпатська</t>
  </si>
  <si>
    <t>КСО Максимум</t>
  </si>
  <si>
    <t>Тур Марина</t>
  </si>
  <si>
    <t>Полтавська</t>
  </si>
  <si>
    <t>Хорол</t>
  </si>
  <si>
    <t>Дяченко В.А, Лапін О.В., Даньков С.В.</t>
  </si>
  <si>
    <t>Уфімцев О., Уфімцева Є.С.</t>
  </si>
  <si>
    <t>Коваль Регіна</t>
  </si>
  <si>
    <t>Гоєнко М.І.</t>
  </si>
  <si>
    <t>Кравченко Євген</t>
  </si>
  <si>
    <t>Снурніков Дмитро</t>
  </si>
  <si>
    <t>КСО ”Фігуровка”</t>
  </si>
  <si>
    <t>Наточій М.</t>
  </si>
  <si>
    <t>Астапович Вячеслав</t>
  </si>
  <si>
    <t>Наточій Михайло</t>
  </si>
  <si>
    <t>Должко Ф.</t>
  </si>
  <si>
    <t>Наточій Сергій</t>
  </si>
  <si>
    <t>Попова Дарья</t>
  </si>
  <si>
    <t>К</t>
  </si>
  <si>
    <t xml:space="preserve">Бездітний Володимир </t>
  </si>
  <si>
    <t>Безкоровайний Андрій</t>
  </si>
  <si>
    <t>Клуб Orienta</t>
  </si>
  <si>
    <t>Безкоровайний А.М.</t>
  </si>
  <si>
    <t>Ковтуненко Володимир</t>
  </si>
  <si>
    <t>КДЮСШ Пуща-Водиця</t>
  </si>
  <si>
    <t>Колесник Катерина</t>
  </si>
  <si>
    <t>Манічев Олександр</t>
  </si>
  <si>
    <t>ОБДЮТ Тоніка</t>
  </si>
  <si>
    <t>Капустинский И.В.</t>
  </si>
  <si>
    <t>Мельникова Тетяна</t>
  </si>
  <si>
    <t>Мироненко Олена</t>
  </si>
  <si>
    <t>Місюра Микола</t>
  </si>
  <si>
    <t>Місюра Т.В.</t>
  </si>
  <si>
    <t>Рачук Тарас</t>
  </si>
  <si>
    <t>ВОЦТСКЕ</t>
  </si>
  <si>
    <t>Яременко Л.Г.</t>
  </si>
  <si>
    <t>Скляр Олег</t>
  </si>
  <si>
    <t>Ткаченко Вікторія</t>
  </si>
  <si>
    <t>Дяченко Ірина</t>
  </si>
  <si>
    <t>Магас Ігор</t>
  </si>
  <si>
    <t>Сердюк Н.Я.</t>
  </si>
  <si>
    <t>Марченко Надія</t>
  </si>
  <si>
    <t>Запорізька</t>
  </si>
  <si>
    <t>Моторсіч</t>
  </si>
  <si>
    <t>Петкевич Сергій</t>
  </si>
  <si>
    <t>ДЮКСОТ Валтекс</t>
  </si>
  <si>
    <t>ДЮКСОТ ”Валтекс”</t>
  </si>
  <si>
    <t>Семенюта Сергій</t>
  </si>
  <si>
    <t>Пох Лілія</t>
  </si>
  <si>
    <t>Листопадський Анатолій</t>
  </si>
  <si>
    <t>ДИИТ Днепр</t>
  </si>
  <si>
    <t>ДИСТ</t>
  </si>
  <si>
    <t>ІНСП</t>
  </si>
  <si>
    <t>за 3-ма</t>
  </si>
  <si>
    <t>Заєрко Валерій</t>
  </si>
  <si>
    <t>Рябокінь Руслан</t>
  </si>
  <si>
    <t>Шахова Віра</t>
  </si>
  <si>
    <t>Колесник Дмитро</t>
  </si>
  <si>
    <t>Осипчук Дмитро</t>
  </si>
  <si>
    <t>Колесник Вадим</t>
  </si>
  <si>
    <t>Дьяченко Вікторія</t>
  </si>
  <si>
    <t>Голокоз Оксана</t>
  </si>
  <si>
    <t>Щербина Олександр</t>
  </si>
  <si>
    <t>Франко Олександр</t>
  </si>
  <si>
    <t>Ч40</t>
  </si>
  <si>
    <t>ECTO-3</t>
  </si>
  <si>
    <t>ECTO-4</t>
  </si>
  <si>
    <t>ECTO-5</t>
  </si>
  <si>
    <t>ECTO-6</t>
  </si>
  <si>
    <t>ECTO-9</t>
  </si>
  <si>
    <t>Остапук Денис</t>
  </si>
  <si>
    <t>Кравченко Тетяна</t>
  </si>
  <si>
    <t>Бобро Дар"я</t>
  </si>
  <si>
    <t>Ігнатьєв Денис</t>
  </si>
  <si>
    <t>Родзинська Тетяна</t>
  </si>
  <si>
    <t>Шепшелєй Тарас</t>
  </si>
  <si>
    <t>Коркуц Олексій</t>
  </si>
  <si>
    <t>Кузьміна Надія</t>
  </si>
  <si>
    <t>Рожок Андрій</t>
  </si>
  <si>
    <t>Пуляєва Аліна</t>
  </si>
  <si>
    <t>Яценко Діана</t>
  </si>
  <si>
    <t>Мартьянова Марина</t>
  </si>
  <si>
    <t xml:space="preserve"> Рейтингова таблиця Кубку України 2015 року </t>
  </si>
  <si>
    <t>+++</t>
  </si>
  <si>
    <t>Херсонська</t>
  </si>
  <si>
    <t>Волинська</t>
  </si>
  <si>
    <t>(рейтинг розраховується за очками, набраними на 5-n кращих дистанцій, де n - кількість дистанцій у якості постановника або інспектора)</t>
  </si>
  <si>
    <t>(12 регіонів)</t>
  </si>
  <si>
    <t>Місце Ч21</t>
  </si>
  <si>
    <t>Місце Ж21</t>
  </si>
  <si>
    <t>Місце Р</t>
  </si>
  <si>
    <t>Харківська обл.</t>
  </si>
  <si>
    <t>Соломічева Тетяна</t>
  </si>
  <si>
    <t>Бірюкова Олена</t>
  </si>
  <si>
    <t>Астапович Лариса</t>
  </si>
  <si>
    <t>Варавіна Ксенія</t>
  </si>
  <si>
    <t>Переверзєв Данило</t>
  </si>
  <si>
    <t>Кравчук Юлія</t>
  </si>
  <si>
    <t>Курочкін Дмитро</t>
  </si>
  <si>
    <t>Жуков Євген</t>
  </si>
  <si>
    <t>Дмитрієнко Влада</t>
  </si>
  <si>
    <t>Русенчик Владислав</t>
  </si>
  <si>
    <t>Тищенко Наталья</t>
  </si>
  <si>
    <t>Дегтев Олександр</t>
  </si>
  <si>
    <t>Смольникова Лілія</t>
  </si>
  <si>
    <t>Наш Клуб</t>
  </si>
  <si>
    <t>КДЮСШ</t>
  </si>
  <si>
    <t>Кузнецов Ю.В.</t>
  </si>
  <si>
    <t>особисто</t>
  </si>
  <si>
    <t>Литвинов Валерій</t>
  </si>
  <si>
    <t>Мусатов Володимир</t>
  </si>
  <si>
    <t>Ткачук Олександр</t>
  </si>
  <si>
    <t>Гуделайтіс Анна</t>
  </si>
  <si>
    <t>Надрега Єлізавета</t>
  </si>
  <si>
    <t>Стоян Роман</t>
  </si>
  <si>
    <t>б/р</t>
  </si>
  <si>
    <t>Клещенко Олена</t>
  </si>
  <si>
    <t>Світличний Олексій</t>
  </si>
  <si>
    <t>Антонов Олег</t>
  </si>
  <si>
    <t>Гонтар Максим</t>
  </si>
  <si>
    <t>Кір'ян Ганна</t>
  </si>
  <si>
    <t>Ковальова Світлана</t>
  </si>
  <si>
    <t>Кодак Дар'я</t>
  </si>
  <si>
    <t>Кот Артем</t>
  </si>
  <si>
    <t>Леончук Анна</t>
  </si>
  <si>
    <t>Мартинчук Євгеній</t>
  </si>
  <si>
    <t>Радь Василь</t>
  </si>
  <si>
    <t>Рядковський Владислав</t>
  </si>
  <si>
    <t>Симоненко Віталій</t>
  </si>
  <si>
    <t>Хоруженко Валентина</t>
  </si>
  <si>
    <t>Власюк Олександр</t>
  </si>
  <si>
    <t>Гладкий Олександр</t>
  </si>
  <si>
    <t>Горелова Галина</t>
  </si>
  <si>
    <t>Давидова Єлизавета</t>
  </si>
  <si>
    <t>Дядюша Артем</t>
  </si>
  <si>
    <t>Євстаф’єв Дмитро</t>
  </si>
  <si>
    <t>Іващенко Дмитро</t>
  </si>
  <si>
    <t>Карпеченков Дмитро</t>
  </si>
  <si>
    <t>Карпеченкова Алена</t>
  </si>
  <si>
    <t>Коржов Максим</t>
  </si>
  <si>
    <t>Одноколова Олександра</t>
  </si>
  <si>
    <t>Синиця Георгій</t>
  </si>
  <si>
    <t>Швець Тетяна</t>
  </si>
  <si>
    <t>Кондратюк Олена</t>
  </si>
  <si>
    <t>WRE</t>
  </si>
  <si>
    <t>Самойленко Костянтин</t>
  </si>
  <si>
    <t>Ткачук Вікторія</t>
  </si>
  <si>
    <t>Антонова Марія</t>
  </si>
  <si>
    <t>Ковтун Карина</t>
  </si>
  <si>
    <t>Конов Віктор</t>
  </si>
  <si>
    <t>Алфьоров Станіслав</t>
  </si>
  <si>
    <t>Колесник Дарина</t>
  </si>
  <si>
    <t>Юзков Олександр</t>
  </si>
  <si>
    <t>Тріодял Денис</t>
  </si>
  <si>
    <t>Грушка Макар</t>
  </si>
  <si>
    <t>Коновалов Олексій</t>
  </si>
  <si>
    <t>Горелова Г.Е., Заєрко В.В.</t>
  </si>
  <si>
    <t>ДЮСШ КПНЗ</t>
  </si>
  <si>
    <t>C</t>
  </si>
  <si>
    <t>Ветеран</t>
  </si>
  <si>
    <t>Кузнєцова Т.М., Кузнецов Ю.В., Заєрко В.В.</t>
  </si>
  <si>
    <t>Заєрко В.В., Горелова Г.Е.</t>
  </si>
  <si>
    <t>Метеор</t>
  </si>
  <si>
    <t>Должко Ф., Хвостюченко Т., Прядкіна Т.Б.</t>
  </si>
  <si>
    <t>Шевченківський БДЮТ</t>
  </si>
  <si>
    <t>Кузнецов Н.А.</t>
  </si>
  <si>
    <t>Odessa Team</t>
  </si>
  <si>
    <t>Пуговкiн А.Ю.</t>
  </si>
  <si>
    <t>Черниш Т.А., Черниш Є.Ю.</t>
  </si>
  <si>
    <t>Карніка</t>
  </si>
  <si>
    <t>Лапін О.В.</t>
  </si>
  <si>
    <t>Місюра М.А., Стоян Л.В.</t>
  </si>
  <si>
    <t>Осипчук Д.Б., Черниш Т.А.</t>
  </si>
  <si>
    <t>ІІІ-ю</t>
  </si>
  <si>
    <t>Антонов О.В., Антонова М.М.</t>
  </si>
  <si>
    <t>Кириченко В.А.</t>
  </si>
  <si>
    <t>Уфімцев О.О.</t>
  </si>
  <si>
    <t>Ускова С.М.</t>
  </si>
  <si>
    <t>Антонов О.В.</t>
  </si>
  <si>
    <t>Уфімцева Є.С.</t>
  </si>
  <si>
    <t>Купрієнко Г.Г.</t>
  </si>
  <si>
    <t>Дяченко В.А</t>
  </si>
  <si>
    <t>Дьяченко В.Ю.</t>
  </si>
  <si>
    <t>Осипчук Д.Б., Черниш Є.Ю.</t>
  </si>
  <si>
    <t>Шумакова Дар’я</t>
  </si>
  <si>
    <t>Кузнєцова Т.М.,Кузнецов Ю.В. </t>
  </si>
  <si>
    <t>Наш Клуб </t>
  </si>
  <si>
    <t>Заєрко В.В.,Горелова Г.Е. </t>
  </si>
  <si>
    <t xml:space="preserve"> Черниш Т.А.</t>
  </si>
  <si>
    <t>КСО Майстер</t>
  </si>
  <si>
    <t>ДДЮЦМС</t>
  </si>
  <si>
    <t>Рудакова О.М., Рудаков В.Н.</t>
  </si>
  <si>
    <t>Север</t>
  </si>
  <si>
    <t>Нестерова, Костіна, Доценко О.В.</t>
  </si>
  <si>
    <t>Кузнецов Ю.В., Заєрко В.В.</t>
  </si>
  <si>
    <t>Герт Г.В., Місюра М.А.</t>
  </si>
  <si>
    <t>Дьяченко А.С.,Опанасенко М.В.</t>
  </si>
  <si>
    <t>1 етап КУ2019</t>
  </si>
  <si>
    <t>Словенія</t>
  </si>
  <si>
    <t>Кобець Сергій</t>
  </si>
  <si>
    <t>Сурхаєв Вагіф</t>
  </si>
  <si>
    <t>Кисельов Іван</t>
  </si>
  <si>
    <t>Корсанюк Данило</t>
  </si>
  <si>
    <t>Гончаров Іван</t>
  </si>
  <si>
    <t>Бібленко Василь</t>
  </si>
  <si>
    <t>Піддубний Єгор</t>
  </si>
  <si>
    <t>Чернишов Микита</t>
  </si>
  <si>
    <t>Волкова Світлана</t>
  </si>
  <si>
    <t>Аксюненко Валерій</t>
  </si>
  <si>
    <t>Леончук Ольга</t>
  </si>
  <si>
    <t>Кожанова Дарья</t>
  </si>
  <si>
    <t>Кербунова Надія</t>
  </si>
  <si>
    <t>Зайцева Єлизавета</t>
  </si>
  <si>
    <t>Шеховцов Андрій</t>
  </si>
  <si>
    <t xml:space="preserve">Русенчик Анна </t>
  </si>
  <si>
    <t>Ілюк Олександр</t>
  </si>
  <si>
    <t>Марченко Олесандр</t>
  </si>
  <si>
    <t>Фінляндія</t>
  </si>
  <si>
    <t>Миколаївська обл.</t>
  </si>
  <si>
    <t>WTOC2019-2</t>
  </si>
  <si>
    <t>Одеська обл.</t>
  </si>
  <si>
    <t>Польща</t>
  </si>
  <si>
    <t>7 етап КУ2019</t>
  </si>
  <si>
    <t>6 етап КУ2019</t>
  </si>
  <si>
    <t>5 етап КУ2019</t>
  </si>
  <si>
    <t>8 етап КУ2019</t>
  </si>
  <si>
    <t>Врвк Дарина</t>
  </si>
  <si>
    <t>Ракта Микита</t>
  </si>
  <si>
    <t>Бектиєв Олександр</t>
  </si>
  <si>
    <t>Данилко Олесандр</t>
  </si>
  <si>
    <t>Білоус Олексій</t>
  </si>
  <si>
    <t>Магдаль Валерія</t>
  </si>
  <si>
    <t>Колесник Євгенія</t>
  </si>
  <si>
    <t>Гловацька Ірина</t>
  </si>
  <si>
    <t>Булава Дарья</t>
  </si>
  <si>
    <t>по 3</t>
  </si>
  <si>
    <t>дистанція</t>
  </si>
  <si>
    <t>інспекція</t>
  </si>
  <si>
    <t>2 етап КУ2019</t>
  </si>
  <si>
    <t>3 етап КУ2019</t>
  </si>
  <si>
    <t>4 етап КУ2011</t>
  </si>
  <si>
    <t>WTOC2019-1</t>
  </si>
  <si>
    <t>Португалія</t>
  </si>
  <si>
    <t>м.Харків</t>
  </si>
  <si>
    <t>Піпікало Дмитро</t>
  </si>
  <si>
    <t>Наровлянська Марина</t>
  </si>
  <si>
    <t>Лукацький Євгеній</t>
  </si>
  <si>
    <t>Савчук Єлізавета</t>
  </si>
  <si>
    <t>Заєрко Олександр</t>
  </si>
  <si>
    <t>Кириченко Алла</t>
  </si>
  <si>
    <t>Загребелько Марина</t>
  </si>
  <si>
    <t>Кобець Іван</t>
  </si>
  <si>
    <t>Яницький Михайло</t>
  </si>
  <si>
    <t>клас Р</t>
  </si>
  <si>
    <t xml:space="preserve"> Рейтингова таблиця відбору на ЧЄ2020 PreO за 5-ма кращими дистанціями</t>
  </si>
  <si>
    <t>(стан на 15.10.2019 р.)</t>
  </si>
  <si>
    <t>ECTO, WRE</t>
  </si>
  <si>
    <t>ECTO,WRE</t>
  </si>
  <si>
    <t>по 2</t>
  </si>
  <si>
    <t>по 5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</si>
</sst>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mmm/yyyy"/>
    <numFmt numFmtId="201" formatCode="0.000"/>
    <numFmt numFmtId="202" formatCode="0.0"/>
    <numFmt numFmtId="203" formatCode="[h]:mm:ss;@"/>
    <numFmt numFmtId="204" formatCode="0.0000"/>
    <numFmt numFmtId="205" formatCode="0.00000"/>
    <numFmt numFmtId="206" formatCode="0.000000"/>
    <numFmt numFmtId="207" formatCode="0.0000000"/>
    <numFmt numFmtId="208" formatCode="0.00000000"/>
    <numFmt numFmtId="209" formatCode="0.0000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i/>
      <sz val="9"/>
      <name val="Arial"/>
      <family val="2"/>
    </font>
    <font>
      <b/>
      <sz val="12"/>
      <color indexed="10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name val="Verdana"/>
      <family val="2"/>
    </font>
    <font>
      <b/>
      <sz val="14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1FBC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E02DD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1D3E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16" fillId="3" borderId="0" applyNumberFormat="0" applyBorder="0" applyAlignment="0" applyProtection="0"/>
    <xf numFmtId="0" fontId="43" fillId="4" borderId="0" applyNumberFormat="0" applyBorder="0" applyAlignment="0" applyProtection="0"/>
    <xf numFmtId="0" fontId="16" fillId="5" borderId="0" applyNumberFormat="0" applyBorder="0" applyAlignment="0" applyProtection="0"/>
    <xf numFmtId="0" fontId="43" fillId="6" borderId="0" applyNumberFormat="0" applyBorder="0" applyAlignment="0" applyProtection="0"/>
    <xf numFmtId="0" fontId="16" fillId="7" borderId="0" applyNumberFormat="0" applyBorder="0" applyAlignment="0" applyProtection="0"/>
    <xf numFmtId="0" fontId="43" fillId="8" borderId="0" applyNumberFormat="0" applyBorder="0" applyAlignment="0" applyProtection="0"/>
    <xf numFmtId="0" fontId="16" fillId="9" borderId="0" applyNumberFormat="0" applyBorder="0" applyAlignment="0" applyProtection="0"/>
    <xf numFmtId="0" fontId="43" fillId="10" borderId="0" applyNumberFormat="0" applyBorder="0" applyAlignment="0" applyProtection="0"/>
    <xf numFmtId="0" fontId="16" fillId="2" borderId="0" applyNumberFormat="0" applyBorder="0" applyAlignment="0" applyProtection="0"/>
    <xf numFmtId="0" fontId="43" fillId="11" borderId="0" applyNumberFormat="0" applyBorder="0" applyAlignment="0" applyProtection="0"/>
    <xf numFmtId="0" fontId="16" fillId="6" borderId="0" applyNumberFormat="0" applyBorder="0" applyAlignment="0" applyProtection="0"/>
    <xf numFmtId="0" fontId="43" fillId="12" borderId="0" applyNumberFormat="0" applyBorder="0" applyAlignment="0" applyProtection="0"/>
    <xf numFmtId="0" fontId="16" fillId="13" borderId="0" applyNumberFormat="0" applyBorder="0" applyAlignment="0" applyProtection="0"/>
    <xf numFmtId="0" fontId="43" fillId="14" borderId="0" applyNumberFormat="0" applyBorder="0" applyAlignment="0" applyProtection="0"/>
    <xf numFmtId="0" fontId="16" fillId="5" borderId="0" applyNumberFormat="0" applyBorder="0" applyAlignment="0" applyProtection="0"/>
    <xf numFmtId="0" fontId="43" fillId="15" borderId="0" applyNumberFormat="0" applyBorder="0" applyAlignment="0" applyProtection="0"/>
    <xf numFmtId="0" fontId="16" fillId="16" borderId="0" applyNumberFormat="0" applyBorder="0" applyAlignment="0" applyProtection="0"/>
    <xf numFmtId="0" fontId="43" fillId="17" borderId="0" applyNumberFormat="0" applyBorder="0" applyAlignment="0" applyProtection="0"/>
    <xf numFmtId="0" fontId="16" fillId="18" borderId="0" applyNumberFormat="0" applyBorder="0" applyAlignment="0" applyProtection="0"/>
    <xf numFmtId="0" fontId="43" fillId="19" borderId="0" applyNumberFormat="0" applyBorder="0" applyAlignment="0" applyProtection="0"/>
    <xf numFmtId="0" fontId="16" fillId="13" borderId="0" applyNumberFormat="0" applyBorder="0" applyAlignment="0" applyProtection="0"/>
    <xf numFmtId="0" fontId="43" fillId="20" borderId="0" applyNumberFormat="0" applyBorder="0" applyAlignment="0" applyProtection="0"/>
    <xf numFmtId="0" fontId="16" fillId="18" borderId="0" applyNumberFormat="0" applyBorder="0" applyAlignment="0" applyProtection="0"/>
    <xf numFmtId="0" fontId="44" fillId="21" borderId="0" applyNumberFormat="0" applyBorder="0" applyAlignment="0" applyProtection="0"/>
    <xf numFmtId="0" fontId="19" fillId="13" borderId="0" applyNumberFormat="0" applyBorder="0" applyAlignment="0" applyProtection="0"/>
    <xf numFmtId="0" fontId="44" fillId="22" borderId="0" applyNumberFormat="0" applyBorder="0" applyAlignment="0" applyProtection="0"/>
    <xf numFmtId="0" fontId="19" fillId="5" borderId="0" applyNumberFormat="0" applyBorder="0" applyAlignment="0" applyProtection="0"/>
    <xf numFmtId="0" fontId="44" fillId="15" borderId="0" applyNumberFormat="0" applyBorder="0" applyAlignment="0" applyProtection="0"/>
    <xf numFmtId="0" fontId="19" fillId="16" borderId="0" applyNumberFormat="0" applyBorder="0" applyAlignment="0" applyProtection="0"/>
    <xf numFmtId="0" fontId="44" fillId="23" borderId="0" applyNumberFormat="0" applyBorder="0" applyAlignment="0" applyProtection="0"/>
    <xf numFmtId="0" fontId="19" fillId="18" borderId="0" applyNumberFormat="0" applyBorder="0" applyAlignment="0" applyProtection="0"/>
    <xf numFmtId="0" fontId="44" fillId="24" borderId="0" applyNumberFormat="0" applyBorder="0" applyAlignment="0" applyProtection="0"/>
    <xf numFmtId="0" fontId="19" fillId="25" borderId="0" applyNumberFormat="0" applyBorder="0" applyAlignment="0" applyProtection="0"/>
    <xf numFmtId="0" fontId="44" fillId="26" borderId="0" applyNumberFormat="0" applyBorder="0" applyAlignment="0" applyProtection="0"/>
    <xf numFmtId="0" fontId="19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33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8" borderId="0" xfId="0" applyNumberFormat="1" applyFont="1" applyFill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41" borderId="10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1" borderId="10" xfId="0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12" fillId="41" borderId="10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/>
    </xf>
    <xf numFmtId="14" fontId="14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7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1" fontId="0" fillId="0" borderId="0" xfId="0" applyNumberFormat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/>
    </xf>
    <xf numFmtId="1" fontId="6" fillId="42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1" fontId="7" fillId="5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right" vertical="center" wrapText="1"/>
    </xf>
    <xf numFmtId="1" fontId="7" fillId="4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/>
    </xf>
    <xf numFmtId="0" fontId="12" fillId="0" borderId="10" xfId="0" applyFont="1" applyFill="1" applyBorder="1" applyAlignment="1">
      <alignment horizontal="center"/>
    </xf>
    <xf numFmtId="1" fontId="7" fillId="5" borderId="10" xfId="0" applyNumberFormat="1" applyFont="1" applyFill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Fill="1" applyBorder="1" applyAlignment="1">
      <alignment horizontal="right" wrapText="1"/>
    </xf>
    <xf numFmtId="0" fontId="17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7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vertical="center"/>
    </xf>
    <xf numFmtId="0" fontId="12" fillId="43" borderId="1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18" borderId="12" xfId="0" applyFont="1" applyFill="1" applyBorder="1" applyAlignment="1">
      <alignment horizontal="center"/>
    </xf>
    <xf numFmtId="0" fontId="15" fillId="44" borderId="13" xfId="0" applyFont="1" applyFill="1" applyBorder="1" applyAlignment="1">
      <alignment horizontal="center"/>
    </xf>
    <xf numFmtId="0" fontId="15" fillId="18" borderId="13" xfId="0" applyFont="1" applyFill="1" applyBorder="1" applyAlignment="1">
      <alignment horizontal="center"/>
    </xf>
    <xf numFmtId="0" fontId="15" fillId="44" borderId="14" xfId="0" applyFont="1" applyFill="1" applyBorder="1" applyAlignment="1">
      <alignment horizontal="center"/>
    </xf>
    <xf numFmtId="0" fontId="15" fillId="45" borderId="12" xfId="0" applyFont="1" applyFill="1" applyBorder="1" applyAlignment="1">
      <alignment horizontal="center"/>
    </xf>
    <xf numFmtId="0" fontId="15" fillId="27" borderId="13" xfId="0" applyFont="1" applyFill="1" applyBorder="1" applyAlignment="1">
      <alignment horizontal="center"/>
    </xf>
    <xf numFmtId="0" fontId="15" fillId="43" borderId="14" xfId="0" applyFont="1" applyFill="1" applyBorder="1" applyAlignment="1">
      <alignment horizontal="center"/>
    </xf>
    <xf numFmtId="0" fontId="15" fillId="43" borderId="12" xfId="0" applyFont="1" applyFill="1" applyBorder="1" applyAlignment="1">
      <alignment horizontal="center"/>
    </xf>
    <xf numFmtId="0" fontId="15" fillId="46" borderId="14" xfId="0" applyFont="1" applyFill="1" applyBorder="1" applyAlignment="1">
      <alignment horizontal="center"/>
    </xf>
    <xf numFmtId="0" fontId="15" fillId="47" borderId="13" xfId="0" applyFont="1" applyFill="1" applyBorder="1" applyAlignment="1">
      <alignment horizontal="center"/>
    </xf>
    <xf numFmtId="0" fontId="18" fillId="7" borderId="12" xfId="0" applyFont="1" applyFill="1" applyBorder="1" applyAlignment="1">
      <alignment horizontal="center"/>
    </xf>
    <xf numFmtId="0" fontId="18" fillId="7" borderId="13" xfId="0" applyFont="1" applyFill="1" applyBorder="1" applyAlignment="1" quotePrefix="1">
      <alignment horizontal="center"/>
    </xf>
    <xf numFmtId="0" fontId="15" fillId="18" borderId="14" xfId="0" applyFont="1" applyFill="1" applyBorder="1" applyAlignment="1">
      <alignment horizontal="center"/>
    </xf>
    <xf numFmtId="0" fontId="15" fillId="44" borderId="12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14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2" fillId="44" borderId="10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textRotation="90" wrapText="1"/>
    </xf>
    <xf numFmtId="0" fontId="4" fillId="44" borderId="10" xfId="0" applyFont="1" applyFill="1" applyBorder="1" applyAlignment="1">
      <alignment horizontal="center" vertical="center" textRotation="90" wrapText="1"/>
    </xf>
    <xf numFmtId="0" fontId="0" fillId="18" borderId="10" xfId="0" applyFont="1" applyFill="1" applyBorder="1" applyAlignment="1">
      <alignment horizontal="center" vertical="center" textRotation="90" wrapText="1"/>
    </xf>
    <xf numFmtId="0" fontId="0" fillId="44" borderId="10" xfId="0" applyFont="1" applyFill="1" applyBorder="1" applyAlignment="1">
      <alignment horizontal="center" vertical="center" textRotation="90" wrapText="1"/>
    </xf>
    <xf numFmtId="0" fontId="0" fillId="41" borderId="10" xfId="0" applyFont="1" applyFill="1" applyBorder="1" applyAlignment="1">
      <alignment horizontal="center" vertical="center" textRotation="90" wrapText="1"/>
    </xf>
    <xf numFmtId="0" fontId="0" fillId="41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0" fillId="7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10" fillId="0" borderId="10" xfId="71" applyFont="1" applyFill="1" applyBorder="1">
      <alignment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71" applyFont="1" applyBorder="1" applyAlignment="1">
      <alignment/>
      <protection/>
    </xf>
    <xf numFmtId="0" fontId="10" fillId="0" borderId="0" xfId="0" applyFont="1" applyBorder="1" applyAlignment="1">
      <alignment wrapText="1"/>
    </xf>
    <xf numFmtId="0" fontId="10" fillId="0" borderId="0" xfId="7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0" fillId="7" borderId="0" xfId="71" applyFont="1" applyFill="1" applyBorder="1" applyAlignment="1">
      <alignment horizontal="left" wrapText="1"/>
      <protection/>
    </xf>
    <xf numFmtId="0" fontId="10" fillId="7" borderId="0" xfId="71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71" applyFont="1" applyFill="1" applyBorder="1" applyAlignment="1">
      <alignment horizontal="center"/>
      <protection/>
    </xf>
    <xf numFmtId="0" fontId="0" fillId="42" borderId="15" xfId="0" applyFont="1" applyFill="1" applyBorder="1" applyAlignment="1">
      <alignment horizontal="center"/>
    </xf>
    <xf numFmtId="14" fontId="10" fillId="7" borderId="10" xfId="0" applyNumberFormat="1" applyFont="1" applyFill="1" applyBorder="1" applyAlignment="1">
      <alignment horizontal="center" wrapText="1"/>
    </xf>
    <xf numFmtId="0" fontId="10" fillId="7" borderId="10" xfId="0" applyFont="1" applyFill="1" applyBorder="1" applyAlignment="1">
      <alignment horizontal="center" wrapText="1"/>
    </xf>
    <xf numFmtId="0" fontId="0" fillId="0" borderId="10" xfId="72" applyFont="1" applyFill="1" applyBorder="1" applyAlignment="1">
      <alignment horizontal="center" wrapText="1"/>
      <protection/>
    </xf>
    <xf numFmtId="0" fontId="0" fillId="7" borderId="10" xfId="72" applyFont="1" applyFill="1" applyBorder="1" applyAlignment="1">
      <alignment horizontal="center" wrapText="1"/>
      <protection/>
    </xf>
    <xf numFmtId="14" fontId="10" fillId="0" borderId="10" xfId="0" applyNumberFormat="1" applyFont="1" applyBorder="1" applyAlignment="1">
      <alignment horizontal="center"/>
    </xf>
    <xf numFmtId="0" fontId="0" fillId="7" borderId="10" xfId="0" applyFont="1" applyFill="1" applyBorder="1" applyAlignment="1">
      <alignment wrapText="1"/>
    </xf>
    <xf numFmtId="14" fontId="0" fillId="7" borderId="10" xfId="0" applyNumberFormat="1" applyFont="1" applyFill="1" applyBorder="1" applyAlignment="1">
      <alignment horizontal="center" wrapText="1"/>
    </xf>
    <xf numFmtId="0" fontId="0" fillId="7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1" fontId="0" fillId="48" borderId="10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" fontId="24" fillId="0" borderId="0" xfId="0" applyNumberFormat="1" applyFont="1" applyAlignment="1">
      <alignment/>
    </xf>
    <xf numFmtId="1" fontId="0" fillId="0" borderId="0" xfId="0" applyNumberFormat="1" applyAlignment="1">
      <alignment wrapText="1"/>
    </xf>
    <xf numFmtId="1" fontId="0" fillId="48" borderId="0" xfId="0" applyNumberFormat="1" applyFill="1" applyAlignment="1">
      <alignment/>
    </xf>
    <xf numFmtId="1" fontId="0" fillId="15" borderId="10" xfId="0" applyNumberFormat="1" applyFont="1" applyFill="1" applyBorder="1" applyAlignment="1">
      <alignment/>
    </xf>
    <xf numFmtId="1" fontId="0" fillId="15" borderId="10" xfId="0" applyNumberFormat="1" applyFont="1" applyFill="1" applyBorder="1" applyAlignment="1">
      <alignment vertical="center"/>
    </xf>
    <xf numFmtId="49" fontId="0" fillId="41" borderId="10" xfId="0" applyNumberFormat="1" applyFill="1" applyBorder="1" applyAlignment="1">
      <alignment horizontal="center" vertical="center" wrapText="1"/>
    </xf>
    <xf numFmtId="202" fontId="4" fillId="0" borderId="0" xfId="0" applyNumberFormat="1" applyFont="1" applyAlignment="1">
      <alignment/>
    </xf>
    <xf numFmtId="1" fontId="0" fillId="42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42" borderId="15" xfId="0" applyFill="1" applyBorder="1" applyAlignment="1">
      <alignment horizontal="center"/>
    </xf>
    <xf numFmtId="0" fontId="0" fillId="15" borderId="10" xfId="0" applyFont="1" applyFill="1" applyBorder="1" applyAlignment="1">
      <alignment horizontal="center" vertical="center" textRotation="90" wrapText="1"/>
    </xf>
    <xf numFmtId="0" fontId="0" fillId="15" borderId="10" xfId="0" applyFont="1" applyFill="1" applyBorder="1" applyAlignment="1">
      <alignment horizontal="center" vertical="center" wrapText="1"/>
    </xf>
    <xf numFmtId="0" fontId="0" fillId="15" borderId="0" xfId="0" applyFill="1" applyAlignment="1">
      <alignment/>
    </xf>
    <xf numFmtId="202" fontId="4" fillId="42" borderId="10" xfId="0" applyNumberFormat="1" applyFont="1" applyFill="1" applyBorder="1" applyAlignment="1">
      <alignment vertical="center"/>
    </xf>
    <xf numFmtId="1" fontId="0" fillId="48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44" borderId="0" xfId="0" applyFill="1" applyAlignment="1">
      <alignment/>
    </xf>
    <xf numFmtId="0" fontId="0" fillId="8" borderId="0" xfId="0" applyFill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1" fontId="0" fillId="0" borderId="10" xfId="0" applyNumberFormat="1" applyBorder="1" applyAlignment="1">
      <alignment/>
    </xf>
    <xf numFmtId="1" fontId="0" fillId="49" borderId="10" xfId="0" applyNumberFormat="1" applyFont="1" applyFill="1" applyBorder="1" applyAlignment="1">
      <alignment vertical="center"/>
    </xf>
    <xf numFmtId="1" fontId="0" fillId="43" borderId="10" xfId="0" applyNumberFormat="1" applyFont="1" applyFill="1" applyBorder="1" applyAlignment="1">
      <alignment vertical="center"/>
    </xf>
    <xf numFmtId="14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1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0" fillId="0" borderId="10" xfId="0" applyNumberFormat="1" applyFill="1" applyBorder="1" applyAlignment="1">
      <alignment vertical="center"/>
    </xf>
    <xf numFmtId="0" fontId="21" fillId="7" borderId="10" xfId="0" applyFont="1" applyFill="1" applyBorder="1" applyAlignment="1">
      <alignment wrapText="1"/>
    </xf>
    <xf numFmtId="14" fontId="10" fillId="0" borderId="10" xfId="71" applyNumberFormat="1" applyFont="1" applyFill="1" applyBorder="1" applyAlignment="1">
      <alignment horizontal="center"/>
      <protection/>
    </xf>
    <xf numFmtId="0" fontId="26" fillId="0" borderId="0" xfId="0" applyFont="1" applyBorder="1" applyAlignment="1">
      <alignment horizontal="center"/>
    </xf>
    <xf numFmtId="0" fontId="27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/>
    </xf>
    <xf numFmtId="0" fontId="27" fillId="0" borderId="10" xfId="71" applyFont="1" applyBorder="1" applyAlignment="1">
      <alignment/>
      <protection/>
    </xf>
    <xf numFmtId="0" fontId="27" fillId="0" borderId="10" xfId="71" applyFont="1" applyFill="1" applyBorder="1">
      <alignment/>
      <protection/>
    </xf>
    <xf numFmtId="0" fontId="27" fillId="7" borderId="10" xfId="71" applyFont="1" applyFill="1" applyBorder="1" applyAlignment="1">
      <alignment horizontal="left"/>
      <protection/>
    </xf>
    <xf numFmtId="0" fontId="27" fillId="7" borderId="10" xfId="71" applyFont="1" applyFill="1" applyBorder="1" applyAlignment="1">
      <alignment horizontal="left" wrapText="1"/>
      <protection/>
    </xf>
    <xf numFmtId="0" fontId="26" fillId="0" borderId="0" xfId="0" applyFont="1" applyAlignment="1">
      <alignment/>
    </xf>
    <xf numFmtId="0" fontId="0" fillId="50" borderId="10" xfId="0" applyFont="1" applyFill="1" applyBorder="1" applyAlignment="1">
      <alignment horizontal="center" vertical="center" textRotation="90" wrapText="1"/>
    </xf>
    <xf numFmtId="0" fontId="0" fillId="50" borderId="10" xfId="0" applyFont="1" applyFill="1" applyBorder="1" applyAlignment="1">
      <alignment horizontal="center" vertical="center" wrapText="1"/>
    </xf>
    <xf numFmtId="0" fontId="0" fillId="50" borderId="0" xfId="0" applyFill="1" applyAlignment="1">
      <alignment/>
    </xf>
    <xf numFmtId="202" fontId="4" fillId="42" borderId="16" xfId="0" applyNumberFormat="1" applyFont="1" applyFill="1" applyBorder="1" applyAlignment="1">
      <alignment vertical="center"/>
    </xf>
    <xf numFmtId="0" fontId="0" fillId="8" borderId="10" xfId="0" applyFill="1" applyBorder="1" applyAlignment="1">
      <alignment/>
    </xf>
    <xf numFmtId="0" fontId="0" fillId="44" borderId="10" xfId="0" applyFill="1" applyBorder="1" applyAlignment="1">
      <alignment/>
    </xf>
    <xf numFmtId="0" fontId="0" fillId="51" borderId="10" xfId="0" applyFont="1" applyFill="1" applyBorder="1" applyAlignment="1">
      <alignment horizontal="center" vertical="center" textRotation="90" wrapText="1"/>
    </xf>
    <xf numFmtId="0" fontId="0" fillId="51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1" fontId="0" fillId="52" borderId="10" xfId="0" applyNumberFormat="1" applyFont="1" applyFill="1" applyBorder="1" applyAlignment="1">
      <alignment vertical="center"/>
    </xf>
    <xf numFmtId="0" fontId="0" fillId="52" borderId="10" xfId="0" applyFill="1" applyBorder="1" applyAlignment="1">
      <alignment/>
    </xf>
    <xf numFmtId="0" fontId="0" fillId="52" borderId="10" xfId="0" applyFont="1" applyFill="1" applyBorder="1" applyAlignment="1">
      <alignment/>
    </xf>
    <xf numFmtId="1" fontId="0" fillId="52" borderId="16" xfId="0" applyNumberFormat="1" applyFont="1" applyFill="1" applyBorder="1" applyAlignment="1">
      <alignment vertical="center"/>
    </xf>
    <xf numFmtId="0" fontId="0" fillId="52" borderId="0" xfId="0" applyFill="1" applyAlignment="1">
      <alignment/>
    </xf>
    <xf numFmtId="1" fontId="0" fillId="52" borderId="17" xfId="0" applyNumberFormat="1" applyFont="1" applyFill="1" applyBorder="1" applyAlignment="1">
      <alignment vertical="center"/>
    </xf>
    <xf numFmtId="1" fontId="0" fillId="53" borderId="10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wrapText="1"/>
    </xf>
    <xf numFmtId="1" fontId="0" fillId="54" borderId="10" xfId="0" applyNumberFormat="1" applyFont="1" applyFill="1" applyBorder="1" applyAlignment="1">
      <alignment/>
    </xf>
    <xf numFmtId="1" fontId="0" fillId="54" borderId="10" xfId="0" applyNumberFormat="1" applyFont="1" applyFill="1" applyBorder="1" applyAlignment="1">
      <alignment vertical="center"/>
    </xf>
    <xf numFmtId="1" fontId="0" fillId="55" borderId="10" xfId="0" applyNumberFormat="1" applyFont="1" applyFill="1" applyBorder="1" applyAlignment="1">
      <alignment/>
    </xf>
    <xf numFmtId="1" fontId="0" fillId="55" borderId="10" xfId="0" applyNumberFormat="1" applyFont="1" applyFill="1" applyBorder="1" applyAlignment="1">
      <alignment vertical="center"/>
    </xf>
    <xf numFmtId="1" fontId="0" fillId="56" borderId="10" xfId="0" applyNumberFormat="1" applyFont="1" applyFill="1" applyBorder="1" applyAlignment="1">
      <alignment vertical="center"/>
    </xf>
    <xf numFmtId="1" fontId="0" fillId="57" borderId="0" xfId="0" applyNumberFormat="1" applyFill="1" applyAlignment="1">
      <alignment/>
    </xf>
    <xf numFmtId="1" fontId="0" fillId="57" borderId="10" xfId="0" applyNumberFormat="1" applyFont="1" applyFill="1" applyBorder="1" applyAlignment="1">
      <alignment/>
    </xf>
    <xf numFmtId="1" fontId="0" fillId="57" borderId="10" xfId="0" applyNumberFormat="1" applyFont="1" applyFill="1" applyBorder="1" applyAlignment="1">
      <alignment vertical="center"/>
    </xf>
    <xf numFmtId="1" fontId="0" fillId="58" borderId="10" xfId="0" applyNumberFormat="1" applyFont="1" applyFill="1" applyBorder="1" applyAlignment="1">
      <alignment vertical="center"/>
    </xf>
    <xf numFmtId="1" fontId="0" fillId="58" borderId="0" xfId="0" applyNumberFormat="1" applyFill="1" applyAlignment="1">
      <alignment/>
    </xf>
    <xf numFmtId="1" fontId="0" fillId="59" borderId="0" xfId="0" applyNumberFormat="1" applyFill="1" applyAlignment="1">
      <alignment/>
    </xf>
    <xf numFmtId="1" fontId="0" fillId="60" borderId="10" xfId="0" applyNumberFormat="1" applyFill="1" applyBorder="1" applyAlignment="1">
      <alignment vertical="center"/>
    </xf>
    <xf numFmtId="0" fontId="10" fillId="60" borderId="10" xfId="71" applyFont="1" applyFill="1" applyBorder="1" applyAlignment="1">
      <alignment horizontal="center" vertical="center"/>
      <protection/>
    </xf>
    <xf numFmtId="1" fontId="0" fillId="60" borderId="10" xfId="0" applyNumberFormat="1" applyFont="1" applyFill="1" applyBorder="1" applyAlignment="1">
      <alignment vertical="center"/>
    </xf>
    <xf numFmtId="0" fontId="10" fillId="60" borderId="10" xfId="71" applyFont="1" applyFill="1" applyBorder="1">
      <alignment/>
      <protection/>
    </xf>
    <xf numFmtId="1" fontId="0" fillId="59" borderId="10" xfId="0" applyNumberFormat="1" applyFont="1" applyFill="1" applyBorder="1" applyAlignment="1">
      <alignment/>
    </xf>
    <xf numFmtId="0" fontId="0" fillId="59" borderId="0" xfId="0" applyFill="1" applyAlignment="1">
      <alignment/>
    </xf>
    <xf numFmtId="0" fontId="0" fillId="61" borderId="15" xfId="0" applyFont="1" applyFill="1" applyBorder="1" applyAlignment="1">
      <alignment/>
    </xf>
    <xf numFmtId="0" fontId="0" fillId="61" borderId="15" xfId="0" applyFill="1" applyBorder="1" applyAlignment="1">
      <alignment horizontal="center"/>
    </xf>
    <xf numFmtId="0" fontId="0" fillId="61" borderId="15" xfId="0" applyFont="1" applyFill="1" applyBorder="1" applyAlignment="1">
      <alignment horizontal="center"/>
    </xf>
    <xf numFmtId="0" fontId="0" fillId="61" borderId="15" xfId="0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41" borderId="10" xfId="0" applyFill="1" applyBorder="1" applyAlignment="1">
      <alignment horizontal="center" vertical="center" textRotation="90" wrapText="1"/>
    </xf>
    <xf numFmtId="0" fontId="4" fillId="41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textRotation="90" wrapText="1"/>
    </xf>
    <xf numFmtId="1" fontId="4" fillId="41" borderId="10" xfId="0" applyNumberFormat="1" applyFont="1" applyFill="1" applyBorder="1" applyAlignment="1">
      <alignment horizontal="center" vertical="center" textRotation="90" wrapText="1"/>
    </xf>
    <xf numFmtId="0" fontId="4" fillId="41" borderId="18" xfId="0" applyFont="1" applyFill="1" applyBorder="1" applyAlignment="1">
      <alignment horizontal="center" vertical="center" textRotation="90" wrapText="1"/>
    </xf>
    <xf numFmtId="0" fontId="4" fillId="41" borderId="17" xfId="0" applyFont="1" applyFill="1" applyBorder="1" applyAlignment="1">
      <alignment horizontal="center" vertical="center" textRotation="90" wrapText="1"/>
    </xf>
    <xf numFmtId="0" fontId="4" fillId="41" borderId="16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15" borderId="10" xfId="0" applyFont="1" applyFill="1" applyBorder="1" applyAlignment="1">
      <alignment horizontal="center" vertical="center" textRotation="90" wrapText="1"/>
    </xf>
    <xf numFmtId="0" fontId="0" fillId="4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1" fontId="0" fillId="45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1" fontId="0" fillId="41" borderId="10" xfId="0" applyNumberFormat="1" applyFont="1" applyFill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 wrapText="1"/>
    </xf>
    <xf numFmtId="0" fontId="0" fillId="60" borderId="10" xfId="0" applyFill="1" applyBorder="1" applyAlignment="1">
      <alignment horizontal="center" vertical="center"/>
    </xf>
    <xf numFmtId="0" fontId="0" fillId="6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42" borderId="25" xfId="0" applyFill="1" applyBorder="1" applyAlignment="1">
      <alignment horizontal="center"/>
    </xf>
    <xf numFmtId="0" fontId="0" fillId="42" borderId="15" xfId="0" applyFont="1" applyFill="1" applyBorder="1" applyAlignment="1">
      <alignment horizontal="center"/>
    </xf>
    <xf numFmtId="0" fontId="0" fillId="42" borderId="26" xfId="0" applyFont="1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0" fontId="0" fillId="42" borderId="25" xfId="0" applyFont="1" applyFill="1" applyBorder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06.05 - скорочена - Open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229"/>
  <sheetViews>
    <sheetView zoomScale="85" zoomScaleNormal="85" zoomScaleSheetLayoutView="85" zoomScalePageLayoutView="0" workbookViewId="0" topLeftCell="A1">
      <selection activeCell="AY22" sqref="AY22"/>
    </sheetView>
  </sheetViews>
  <sheetFormatPr defaultColWidth="9.00390625" defaultRowHeight="12.75"/>
  <cols>
    <col min="1" max="1" width="4.125" style="0" customWidth="1"/>
    <col min="2" max="2" width="23.125" style="1" customWidth="1"/>
    <col min="3" max="3" width="10.75390625" style="102" hidden="1" customWidth="1"/>
    <col min="4" max="4" width="7.125" style="103" customWidth="1"/>
    <col min="5" max="5" width="18.125" style="103" customWidth="1"/>
    <col min="6" max="6" width="13.125" style="1" hidden="1" customWidth="1"/>
    <col min="7" max="7" width="22.625" style="1" hidden="1" customWidth="1"/>
    <col min="8" max="8" width="5.375" style="1" hidden="1" customWidth="1"/>
    <col min="9" max="9" width="2.875" style="103" hidden="1" customWidth="1"/>
    <col min="10" max="10" width="6.125" style="103" hidden="1" customWidth="1"/>
    <col min="11" max="11" width="28.375" style="29" hidden="1" customWidth="1"/>
    <col min="12" max="12" width="5.00390625" style="35" customWidth="1"/>
    <col min="13" max="13" width="5.00390625" style="2" customWidth="1"/>
    <col min="14" max="14" width="5.00390625" style="0" customWidth="1"/>
    <col min="15" max="15" width="5.00390625" style="35" customWidth="1"/>
    <col min="16" max="16" width="5.00390625" style="2" customWidth="1"/>
    <col min="17" max="17" width="5.00390625" style="0" customWidth="1"/>
    <col min="18" max="18" width="5.00390625" style="35" customWidth="1"/>
    <col min="19" max="19" width="5.00390625" style="2" customWidth="1"/>
    <col min="20" max="20" width="5.00390625" style="0" customWidth="1"/>
    <col min="21" max="21" width="5.00390625" style="35" customWidth="1"/>
    <col min="22" max="22" width="5.00390625" style="2" customWidth="1"/>
    <col min="23" max="23" width="5.00390625" style="0" customWidth="1"/>
    <col min="24" max="24" width="5.00390625" style="39" customWidth="1"/>
    <col min="25" max="25" width="5.00390625" style="43" customWidth="1"/>
    <col min="26" max="26" width="5.00390625" style="0" customWidth="1"/>
    <col min="27" max="27" width="5.00390625" style="39" customWidth="1"/>
    <col min="28" max="28" width="5.00390625" style="43" customWidth="1"/>
    <col min="29" max="29" width="5.00390625" style="0" customWidth="1"/>
    <col min="30" max="31" width="5.00390625" style="2" customWidth="1"/>
    <col min="32" max="32" width="5.00390625" style="0" customWidth="1"/>
    <col min="33" max="34" width="5.00390625" style="2" customWidth="1"/>
    <col min="35" max="35" width="5.00390625" style="0" customWidth="1"/>
    <col min="36" max="50" width="5.00390625" style="0" hidden="1" customWidth="1"/>
    <col min="51" max="51" width="6.375" style="0" customWidth="1"/>
    <col min="52" max="52" width="6.375" style="14" customWidth="1"/>
    <col min="53" max="53" width="7.25390625" style="23" customWidth="1"/>
    <col min="54" max="55" width="7.25390625" style="0" customWidth="1"/>
    <col min="119" max="119" width="7.875" style="0" customWidth="1"/>
    <col min="120" max="120" width="21.00390625" style="0" customWidth="1"/>
    <col min="121" max="121" width="19.00390625" style="0" customWidth="1"/>
  </cols>
  <sheetData>
    <row r="1" spans="1:53" ht="8.25" customHeight="1">
      <c r="A1" s="15"/>
      <c r="B1" s="16"/>
      <c r="C1" s="48"/>
      <c r="D1" s="24"/>
      <c r="E1" s="24"/>
      <c r="F1" s="16"/>
      <c r="G1" s="16"/>
      <c r="H1" s="16"/>
      <c r="I1" s="24"/>
      <c r="J1" s="24"/>
      <c r="K1" s="26"/>
      <c r="L1" s="31"/>
      <c r="M1" s="17"/>
      <c r="N1" s="15"/>
      <c r="O1" s="31"/>
      <c r="P1" s="17"/>
      <c r="Q1" s="15"/>
      <c r="R1" s="31"/>
      <c r="S1" s="17"/>
      <c r="T1" s="15"/>
      <c r="U1" s="31"/>
      <c r="V1" s="17"/>
      <c r="W1" s="15"/>
      <c r="X1" s="38"/>
      <c r="Y1" s="41"/>
      <c r="Z1" s="15"/>
      <c r="AA1" s="38"/>
      <c r="AB1" s="41"/>
      <c r="AC1" s="15"/>
      <c r="AD1" s="17"/>
      <c r="AE1" s="17"/>
      <c r="AF1" s="15"/>
      <c r="AG1" s="17"/>
      <c r="AH1" s="17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8"/>
      <c r="BA1" s="21"/>
    </row>
    <row r="2" spans="1:53" ht="8.25" customHeight="1" hidden="1">
      <c r="A2" s="15"/>
      <c r="B2" s="16"/>
      <c r="C2" s="48"/>
      <c r="D2" s="24"/>
      <c r="E2" s="24"/>
      <c r="F2" s="16"/>
      <c r="G2" s="16"/>
      <c r="H2" s="16"/>
      <c r="I2" s="24"/>
      <c r="J2" s="24"/>
      <c r="K2" s="26"/>
      <c r="L2" s="31"/>
      <c r="M2" s="17"/>
      <c r="N2" s="15"/>
      <c r="O2" s="31"/>
      <c r="P2" s="17"/>
      <c r="Q2" s="15"/>
      <c r="R2" s="31"/>
      <c r="S2" s="17"/>
      <c r="T2" s="15"/>
      <c r="U2" s="31"/>
      <c r="V2" s="17"/>
      <c r="W2" s="15"/>
      <c r="X2" s="38"/>
      <c r="Y2" s="41"/>
      <c r="Z2" s="15"/>
      <c r="AA2" s="38"/>
      <c r="AB2" s="41"/>
      <c r="AC2" s="15"/>
      <c r="AD2" s="17"/>
      <c r="AE2" s="17"/>
      <c r="AF2" s="15"/>
      <c r="AG2" s="17"/>
      <c r="AH2" s="17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8"/>
      <c r="BA2" s="21"/>
    </row>
    <row r="3" spans="1:53" ht="25.5" customHeight="1">
      <c r="A3" s="307" t="s">
        <v>226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</row>
    <row r="4" spans="1:53" ht="23.25" customHeight="1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48" t="s">
        <v>230</v>
      </c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</row>
    <row r="5" spans="1:53" ht="16.5" thickBot="1">
      <c r="A5" s="115"/>
      <c r="B5" s="115"/>
      <c r="C5" s="115"/>
      <c r="D5" s="115"/>
      <c r="E5" s="115" t="s">
        <v>231</v>
      </c>
      <c r="F5" s="115"/>
      <c r="G5" s="115"/>
      <c r="H5" s="115"/>
      <c r="I5" s="115"/>
      <c r="J5" s="115"/>
      <c r="K5" s="115"/>
      <c r="L5" s="116"/>
      <c r="M5" s="118"/>
      <c r="N5" s="128"/>
      <c r="O5" s="129"/>
      <c r="P5" s="117"/>
      <c r="Q5" s="119"/>
      <c r="R5" s="116"/>
      <c r="S5" s="118"/>
      <c r="T5" s="128"/>
      <c r="U5" s="129"/>
      <c r="V5" s="117"/>
      <c r="W5" s="119"/>
      <c r="X5" s="116"/>
      <c r="Y5" s="118"/>
      <c r="Z5" s="128"/>
      <c r="AA5" s="129"/>
      <c r="AB5" s="117"/>
      <c r="AC5" s="119"/>
      <c r="AD5" s="116"/>
      <c r="AE5" s="118"/>
      <c r="AF5" s="128"/>
      <c r="AG5" s="129"/>
      <c r="AH5" s="117"/>
      <c r="AI5" s="119"/>
      <c r="AJ5" s="120"/>
      <c r="AK5" s="121"/>
      <c r="AL5" s="122"/>
      <c r="AM5" s="120"/>
      <c r="AN5" s="121"/>
      <c r="AO5" s="122"/>
      <c r="AP5" s="123"/>
      <c r="AQ5" s="127" t="s">
        <v>227</v>
      </c>
      <c r="AR5" s="124"/>
      <c r="AS5" s="123"/>
      <c r="AT5" s="127" t="s">
        <v>227</v>
      </c>
      <c r="AU5" s="124"/>
      <c r="AV5" s="126"/>
      <c r="AW5" s="125"/>
      <c r="AX5" s="122"/>
      <c r="AY5" s="115"/>
      <c r="AZ5" s="115"/>
      <c r="BA5" s="115"/>
    </row>
    <row r="6" spans="1:53" ht="15" customHeight="1">
      <c r="A6" s="309" t="s">
        <v>8</v>
      </c>
      <c r="B6" s="301" t="s">
        <v>37</v>
      </c>
      <c r="C6" s="301" t="s">
        <v>38</v>
      </c>
      <c r="D6" s="301" t="s">
        <v>39</v>
      </c>
      <c r="E6" s="301" t="s">
        <v>40</v>
      </c>
      <c r="F6" s="301" t="s">
        <v>41</v>
      </c>
      <c r="G6" s="301" t="s">
        <v>42</v>
      </c>
      <c r="H6" s="301" t="s">
        <v>43</v>
      </c>
      <c r="I6" s="310" t="s">
        <v>44</v>
      </c>
      <c r="J6" s="301" t="s">
        <v>45</v>
      </c>
      <c r="K6" s="301" t="s">
        <v>46</v>
      </c>
      <c r="L6" s="295" t="s">
        <v>25</v>
      </c>
      <c r="M6" s="295"/>
      <c r="N6" s="295"/>
      <c r="O6" s="295" t="s">
        <v>30</v>
      </c>
      <c r="P6" s="295"/>
      <c r="Q6" s="295"/>
      <c r="R6" s="295" t="s">
        <v>31</v>
      </c>
      <c r="S6" s="295"/>
      <c r="T6" s="295"/>
      <c r="U6" s="295" t="s">
        <v>32</v>
      </c>
      <c r="V6" s="295"/>
      <c r="W6" s="295"/>
      <c r="X6" s="295" t="s">
        <v>33</v>
      </c>
      <c r="Y6" s="295"/>
      <c r="Z6" s="295"/>
      <c r="AA6" s="295" t="s">
        <v>34</v>
      </c>
      <c r="AB6" s="295"/>
      <c r="AC6" s="295"/>
      <c r="AD6" s="295" t="s">
        <v>24</v>
      </c>
      <c r="AE6" s="295"/>
      <c r="AF6" s="295"/>
      <c r="AG6" s="295" t="s">
        <v>26</v>
      </c>
      <c r="AH6" s="295"/>
      <c r="AI6" s="295"/>
      <c r="AJ6" s="298" t="s">
        <v>209</v>
      </c>
      <c r="AK6" s="299"/>
      <c r="AL6" s="300"/>
      <c r="AM6" s="298" t="s">
        <v>210</v>
      </c>
      <c r="AN6" s="299"/>
      <c r="AO6" s="300"/>
      <c r="AP6" s="298" t="s">
        <v>211</v>
      </c>
      <c r="AQ6" s="299"/>
      <c r="AR6" s="300"/>
      <c r="AS6" s="298" t="s">
        <v>212</v>
      </c>
      <c r="AT6" s="299"/>
      <c r="AU6" s="300"/>
      <c r="AV6" s="298" t="s">
        <v>213</v>
      </c>
      <c r="AW6" s="299"/>
      <c r="AX6" s="300"/>
      <c r="AY6" s="304" t="s">
        <v>35</v>
      </c>
      <c r="AZ6" s="302" t="s">
        <v>27</v>
      </c>
      <c r="BA6" s="303" t="s">
        <v>36</v>
      </c>
    </row>
    <row r="7" spans="1:53" ht="33.75" customHeight="1">
      <c r="A7" s="309"/>
      <c r="B7" s="308"/>
      <c r="C7" s="311"/>
      <c r="D7" s="308"/>
      <c r="E7" s="308"/>
      <c r="F7" s="301"/>
      <c r="G7" s="301"/>
      <c r="H7" s="301"/>
      <c r="I7" s="310"/>
      <c r="J7" s="301"/>
      <c r="K7" s="301"/>
      <c r="L7" s="30" t="s">
        <v>28</v>
      </c>
      <c r="M7" s="296" t="s">
        <v>29</v>
      </c>
      <c r="N7" s="297" t="s">
        <v>7</v>
      </c>
      <c r="O7" s="30" t="s">
        <v>28</v>
      </c>
      <c r="P7" s="296" t="s">
        <v>29</v>
      </c>
      <c r="Q7" s="297" t="s">
        <v>7</v>
      </c>
      <c r="R7" s="30" t="s">
        <v>28</v>
      </c>
      <c r="S7" s="296" t="s">
        <v>29</v>
      </c>
      <c r="T7" s="297" t="s">
        <v>7</v>
      </c>
      <c r="U7" s="30" t="s">
        <v>28</v>
      </c>
      <c r="V7" s="296" t="s">
        <v>29</v>
      </c>
      <c r="W7" s="297" t="s">
        <v>7</v>
      </c>
      <c r="X7" s="30" t="s">
        <v>28</v>
      </c>
      <c r="Y7" s="296" t="s">
        <v>29</v>
      </c>
      <c r="Z7" s="297" t="s">
        <v>7</v>
      </c>
      <c r="AA7" s="30" t="s">
        <v>28</v>
      </c>
      <c r="AB7" s="296" t="s">
        <v>29</v>
      </c>
      <c r="AC7" s="297" t="s">
        <v>7</v>
      </c>
      <c r="AD7" s="44" t="s">
        <v>28</v>
      </c>
      <c r="AE7" s="296" t="s">
        <v>29</v>
      </c>
      <c r="AF7" s="297" t="s">
        <v>7</v>
      </c>
      <c r="AG7" s="44" t="s">
        <v>28</v>
      </c>
      <c r="AH7" s="296" t="s">
        <v>29</v>
      </c>
      <c r="AI7" s="297" t="s">
        <v>7</v>
      </c>
      <c r="AJ7" s="44" t="s">
        <v>28</v>
      </c>
      <c r="AK7" s="296" t="s">
        <v>29</v>
      </c>
      <c r="AL7" s="297" t="s">
        <v>7</v>
      </c>
      <c r="AM7" s="44" t="s">
        <v>28</v>
      </c>
      <c r="AN7" s="296" t="s">
        <v>29</v>
      </c>
      <c r="AO7" s="297" t="s">
        <v>7</v>
      </c>
      <c r="AP7" s="44" t="s">
        <v>28</v>
      </c>
      <c r="AQ7" s="296" t="s">
        <v>29</v>
      </c>
      <c r="AR7" s="297" t="s">
        <v>7</v>
      </c>
      <c r="AS7" s="44" t="s">
        <v>28</v>
      </c>
      <c r="AT7" s="296" t="s">
        <v>29</v>
      </c>
      <c r="AU7" s="297" t="s">
        <v>7</v>
      </c>
      <c r="AV7" s="44" t="s">
        <v>28</v>
      </c>
      <c r="AW7" s="296" t="s">
        <v>29</v>
      </c>
      <c r="AX7" s="297" t="s">
        <v>7</v>
      </c>
      <c r="AY7" s="305"/>
      <c r="AZ7" s="296"/>
      <c r="BA7" s="303"/>
    </row>
    <row r="8" spans="1:53" s="10" customFormat="1" ht="18" customHeight="1">
      <c r="A8" s="309"/>
      <c r="B8" s="308"/>
      <c r="C8" s="311"/>
      <c r="D8" s="308"/>
      <c r="E8" s="308"/>
      <c r="F8" s="301"/>
      <c r="G8" s="301"/>
      <c r="H8" s="301"/>
      <c r="I8" s="310"/>
      <c r="J8" s="301"/>
      <c r="K8" s="301"/>
      <c r="L8" s="46">
        <v>19</v>
      </c>
      <c r="M8" s="308"/>
      <c r="N8" s="297"/>
      <c r="O8" s="46">
        <v>20.2</v>
      </c>
      <c r="P8" s="296"/>
      <c r="Q8" s="297"/>
      <c r="R8" s="46">
        <v>19.6</v>
      </c>
      <c r="S8" s="296"/>
      <c r="T8" s="297"/>
      <c r="U8" s="46">
        <v>18.8</v>
      </c>
      <c r="V8" s="296"/>
      <c r="W8" s="297"/>
      <c r="X8" s="46">
        <v>20.6</v>
      </c>
      <c r="Y8" s="296"/>
      <c r="Z8" s="297"/>
      <c r="AA8" s="46">
        <v>17.4</v>
      </c>
      <c r="AB8" s="296"/>
      <c r="AC8" s="297"/>
      <c r="AD8" s="47">
        <v>22</v>
      </c>
      <c r="AE8" s="296"/>
      <c r="AF8" s="297"/>
      <c r="AG8" s="47">
        <v>22</v>
      </c>
      <c r="AH8" s="296"/>
      <c r="AI8" s="297"/>
      <c r="AJ8" s="47">
        <v>20.6</v>
      </c>
      <c r="AK8" s="296"/>
      <c r="AL8" s="297"/>
      <c r="AM8" s="47">
        <v>22.4</v>
      </c>
      <c r="AN8" s="296"/>
      <c r="AO8" s="297"/>
      <c r="AP8" s="47">
        <v>18.6</v>
      </c>
      <c r="AQ8" s="296"/>
      <c r="AR8" s="297"/>
      <c r="AS8" s="47">
        <v>17.8</v>
      </c>
      <c r="AT8" s="296"/>
      <c r="AU8" s="297"/>
      <c r="AV8" s="47">
        <v>22</v>
      </c>
      <c r="AW8" s="296"/>
      <c r="AX8" s="297"/>
      <c r="AY8" s="306"/>
      <c r="AZ8" s="296"/>
      <c r="BA8" s="303"/>
    </row>
    <row r="9" spans="1:123" ht="12" customHeight="1">
      <c r="A9" s="55">
        <v>1</v>
      </c>
      <c r="B9" s="55" t="s">
        <v>2</v>
      </c>
      <c r="C9" s="60">
        <v>33344</v>
      </c>
      <c r="D9" s="55" t="s">
        <v>65</v>
      </c>
      <c r="E9" s="55" t="s">
        <v>48</v>
      </c>
      <c r="F9" s="58" t="s">
        <v>116</v>
      </c>
      <c r="G9" s="58" t="s">
        <v>117</v>
      </c>
      <c r="H9" s="59"/>
      <c r="I9" s="59" t="s">
        <v>51</v>
      </c>
      <c r="J9" s="59" t="s">
        <v>52</v>
      </c>
      <c r="K9" s="63" t="s">
        <v>53</v>
      </c>
      <c r="L9" s="51"/>
      <c r="M9" s="45"/>
      <c r="N9" s="79" t="s">
        <v>195</v>
      </c>
      <c r="O9" s="51"/>
      <c r="P9" s="92"/>
      <c r="Q9" s="79" t="s">
        <v>195</v>
      </c>
      <c r="R9" s="52">
        <v>18</v>
      </c>
      <c r="S9" s="96">
        <v>154</v>
      </c>
      <c r="T9" s="84">
        <f>R9/R$8*1000</f>
        <v>918.3673469387754</v>
      </c>
      <c r="U9" s="52">
        <v>20</v>
      </c>
      <c r="V9" s="96">
        <v>30</v>
      </c>
      <c r="W9" s="84">
        <f>U9/U$8*1000</f>
        <v>1063.8297872340424</v>
      </c>
      <c r="X9" s="76">
        <v>22</v>
      </c>
      <c r="Y9" s="98">
        <v>98</v>
      </c>
      <c r="Z9" s="84">
        <f>X9/X$8*1000</f>
        <v>1067.9611650485438</v>
      </c>
      <c r="AA9" s="76">
        <v>16</v>
      </c>
      <c r="AB9" s="98">
        <v>105</v>
      </c>
      <c r="AC9" s="84">
        <f>AA9/AA$8*1000</f>
        <v>919.5402298850576</v>
      </c>
      <c r="AD9" s="45">
        <v>21</v>
      </c>
      <c r="AE9" s="92">
        <v>11</v>
      </c>
      <c r="AF9" s="84">
        <f>AD9/AD$8*1000</f>
        <v>954.5454545454546</v>
      </c>
      <c r="AG9" s="45">
        <v>21</v>
      </c>
      <c r="AH9" s="92">
        <v>14</v>
      </c>
      <c r="AI9" s="84">
        <f>AG9/AG$8*1000</f>
        <v>954.5454545454546</v>
      </c>
      <c r="AJ9" s="104">
        <v>18</v>
      </c>
      <c r="AK9" s="104"/>
      <c r="AL9" s="104"/>
      <c r="AM9" s="104">
        <v>18</v>
      </c>
      <c r="AN9" s="104"/>
      <c r="AO9" s="104"/>
      <c r="AP9" s="104">
        <v>16</v>
      </c>
      <c r="AQ9" s="104"/>
      <c r="AR9" s="104"/>
      <c r="AS9" s="104">
        <v>15</v>
      </c>
      <c r="AT9" s="104"/>
      <c r="AU9" s="104"/>
      <c r="AV9" s="104">
        <v>19</v>
      </c>
      <c r="AW9" s="130"/>
      <c r="AX9" s="130"/>
      <c r="AY9" s="86">
        <f>(LARGE((N9,Q9,T9,W9,Z9,AC9,AF9,AI9),1)+LARGE((N9,Q9,T9,W9,Z9,AC9,AF9,AI9),2)+LARGE((N9,Q9,T9,W9,Z9,AC9,AF9,AI9),3))/3</f>
        <v>1028.7788022760135</v>
      </c>
      <c r="AZ9" s="111">
        <v>1</v>
      </c>
      <c r="BA9" s="77" t="s">
        <v>197</v>
      </c>
      <c r="BB9" s="67"/>
      <c r="BC9" s="67"/>
      <c r="DO9" s="67"/>
      <c r="DS9" s="72"/>
    </row>
    <row r="10" spans="1:125" ht="12" customHeight="1">
      <c r="A10" s="55">
        <v>2</v>
      </c>
      <c r="B10" s="55" t="s">
        <v>54</v>
      </c>
      <c r="C10" s="60">
        <v>26161</v>
      </c>
      <c r="D10" s="55" t="s">
        <v>55</v>
      </c>
      <c r="E10" s="55" t="s">
        <v>56</v>
      </c>
      <c r="F10" s="58" t="s">
        <v>57</v>
      </c>
      <c r="G10" s="58" t="s">
        <v>117</v>
      </c>
      <c r="H10" s="59" t="s">
        <v>102</v>
      </c>
      <c r="I10" s="59" t="s">
        <v>51</v>
      </c>
      <c r="J10" s="59" t="s">
        <v>52</v>
      </c>
      <c r="K10" s="64" t="s">
        <v>58</v>
      </c>
      <c r="L10" s="51">
        <v>19</v>
      </c>
      <c r="M10" s="92">
        <v>12</v>
      </c>
      <c r="N10" s="84">
        <f aca="true" t="shared" si="0" ref="N10:N27">L10/L$8*1000</f>
        <v>1000</v>
      </c>
      <c r="O10" s="51">
        <v>21</v>
      </c>
      <c r="P10" s="92">
        <v>75</v>
      </c>
      <c r="Q10" s="84">
        <f aca="true" t="shared" si="1" ref="Q10:Q27">O10/O$8*1000</f>
        <v>1039.6039603960396</v>
      </c>
      <c r="R10" s="52">
        <v>19</v>
      </c>
      <c r="S10" s="96">
        <v>88</v>
      </c>
      <c r="T10" s="84">
        <f>R10/R$8*1000</f>
        <v>969.3877551020407</v>
      </c>
      <c r="U10" s="52">
        <v>19</v>
      </c>
      <c r="V10" s="96">
        <v>9</v>
      </c>
      <c r="W10" s="84">
        <f>U10/U$8*1000</f>
        <v>1010.6382978723404</v>
      </c>
      <c r="X10" s="51"/>
      <c r="Y10" s="92"/>
      <c r="Z10" s="79" t="s">
        <v>195</v>
      </c>
      <c r="AA10" s="51"/>
      <c r="AB10" s="92"/>
      <c r="AC10" s="79" t="s">
        <v>195</v>
      </c>
      <c r="AD10" s="45">
        <v>22</v>
      </c>
      <c r="AE10" s="92">
        <v>22</v>
      </c>
      <c r="AF10" s="84">
        <f>AD10/AD$8*1000</f>
        <v>1000</v>
      </c>
      <c r="AG10" s="45">
        <v>22</v>
      </c>
      <c r="AH10" s="92">
        <v>76</v>
      </c>
      <c r="AI10" s="84">
        <f>AG10/AG$8*1000</f>
        <v>1000</v>
      </c>
      <c r="AJ10" s="104">
        <v>20</v>
      </c>
      <c r="AK10" s="104"/>
      <c r="AL10" s="104"/>
      <c r="AM10" s="104">
        <v>22</v>
      </c>
      <c r="AN10" s="104"/>
      <c r="AO10" s="104"/>
      <c r="AP10" s="104">
        <v>15</v>
      </c>
      <c r="AQ10" s="104"/>
      <c r="AR10" s="104"/>
      <c r="AS10" s="104">
        <v>16</v>
      </c>
      <c r="AT10" s="104"/>
      <c r="AU10" s="104"/>
      <c r="AV10" s="104"/>
      <c r="AW10" s="104"/>
      <c r="AX10" s="104"/>
      <c r="AY10" s="86">
        <f>(LARGE((N10,Q10,T10,W10,Z10,AC10,AF10,AI10),1)+LARGE((N10,Q10,T10,W10,Z10,AC10,AF10,AI10),2)+LARGE((N10,Q10,T10,W10,Z10,AC10,AF10,AI10),3))/3</f>
        <v>1016.7474194227934</v>
      </c>
      <c r="AZ10" s="111">
        <v>2</v>
      </c>
      <c r="BA10" s="77" t="s">
        <v>197</v>
      </c>
      <c r="BB10" s="68"/>
      <c r="BC10" s="67"/>
      <c r="BD10" s="67"/>
      <c r="DS10" s="72"/>
      <c r="DT10" s="73"/>
      <c r="DU10" s="73"/>
    </row>
    <row r="11" spans="1:123" ht="12" customHeight="1">
      <c r="A11" s="55">
        <v>3</v>
      </c>
      <c r="B11" s="55" t="s">
        <v>9</v>
      </c>
      <c r="C11" s="60">
        <v>20201</v>
      </c>
      <c r="D11" s="55" t="s">
        <v>65</v>
      </c>
      <c r="E11" s="55" t="s">
        <v>48</v>
      </c>
      <c r="F11" s="58" t="s">
        <v>116</v>
      </c>
      <c r="G11" s="58" t="s">
        <v>117</v>
      </c>
      <c r="H11" s="59"/>
      <c r="I11" s="59" t="s">
        <v>51</v>
      </c>
      <c r="J11" s="59" t="s">
        <v>52</v>
      </c>
      <c r="K11" s="64" t="s">
        <v>53</v>
      </c>
      <c r="L11" s="51">
        <v>16</v>
      </c>
      <c r="M11" s="92">
        <v>32</v>
      </c>
      <c r="N11" s="84">
        <f t="shared" si="0"/>
        <v>842.1052631578947</v>
      </c>
      <c r="O11" s="51">
        <v>19</v>
      </c>
      <c r="P11" s="92">
        <v>44</v>
      </c>
      <c r="Q11" s="84">
        <f t="shared" si="1"/>
        <v>940.5940594059407</v>
      </c>
      <c r="R11" s="52"/>
      <c r="S11" s="96"/>
      <c r="T11" s="79" t="s">
        <v>195</v>
      </c>
      <c r="U11" s="52"/>
      <c r="V11" s="96"/>
      <c r="W11" s="79" t="s">
        <v>195</v>
      </c>
      <c r="X11" s="76">
        <v>22</v>
      </c>
      <c r="Y11" s="98">
        <v>29</v>
      </c>
      <c r="Z11" s="84">
        <f>X11/X$8*1000</f>
        <v>1067.9611650485438</v>
      </c>
      <c r="AA11" s="76">
        <v>17</v>
      </c>
      <c r="AB11" s="98">
        <v>121</v>
      </c>
      <c r="AC11" s="84">
        <f>AA11/AA$8*1000</f>
        <v>977.0114942528736</v>
      </c>
      <c r="AD11" s="45">
        <v>22</v>
      </c>
      <c r="AE11" s="92">
        <v>28</v>
      </c>
      <c r="AF11" s="84">
        <f>AD11/AD$8*1000</f>
        <v>1000</v>
      </c>
      <c r="AG11" s="45">
        <v>21</v>
      </c>
      <c r="AH11" s="92">
        <v>14</v>
      </c>
      <c r="AI11" s="84">
        <f>AG11/AG$8*1000</f>
        <v>954.5454545454546</v>
      </c>
      <c r="AJ11" s="104">
        <v>19</v>
      </c>
      <c r="AK11" s="104"/>
      <c r="AL11" s="104"/>
      <c r="AM11" s="104">
        <v>22</v>
      </c>
      <c r="AN11" s="104"/>
      <c r="AO11" s="104"/>
      <c r="AP11" s="104">
        <v>17</v>
      </c>
      <c r="AQ11" s="104"/>
      <c r="AR11" s="104"/>
      <c r="AS11" s="104">
        <v>11</v>
      </c>
      <c r="AT11" s="104"/>
      <c r="AU11" s="104"/>
      <c r="AV11" s="104">
        <v>21</v>
      </c>
      <c r="AW11" s="104"/>
      <c r="AX11" s="104"/>
      <c r="AY11" s="86">
        <f>(LARGE((N11,Q11,T11,W11,Z11,AC11,AF11,AI11),1)+LARGE((N11,Q11,T11,W11,Z11,AC11,AF11,AI11),2)+LARGE((N11,Q11,T11,W11,Z11,AC11,AF11,AI11),3))/3</f>
        <v>1014.9908864338058</v>
      </c>
      <c r="AZ11" s="111">
        <v>3</v>
      </c>
      <c r="BA11" s="77" t="s">
        <v>197</v>
      </c>
      <c r="BB11" s="67"/>
      <c r="BC11" s="67"/>
      <c r="DO11" s="67"/>
      <c r="DS11" s="72"/>
    </row>
    <row r="12" spans="1:123" ht="12" customHeight="1">
      <c r="A12" s="55">
        <v>4</v>
      </c>
      <c r="B12" s="55" t="s">
        <v>67</v>
      </c>
      <c r="C12" s="60">
        <v>23348</v>
      </c>
      <c r="D12" s="55" t="s">
        <v>55</v>
      </c>
      <c r="E12" s="55" t="s">
        <v>56</v>
      </c>
      <c r="F12" s="58" t="s">
        <v>68</v>
      </c>
      <c r="G12" s="58" t="s">
        <v>117</v>
      </c>
      <c r="H12" s="59"/>
      <c r="I12" s="59" t="s">
        <v>51</v>
      </c>
      <c r="J12" s="59" t="s">
        <v>52</v>
      </c>
      <c r="K12" s="64" t="s">
        <v>53</v>
      </c>
      <c r="L12" s="51">
        <v>18</v>
      </c>
      <c r="M12" s="92">
        <v>85</v>
      </c>
      <c r="N12" s="84">
        <f t="shared" si="0"/>
        <v>947.3684210526316</v>
      </c>
      <c r="O12" s="51">
        <v>19</v>
      </c>
      <c r="P12" s="92">
        <v>21</v>
      </c>
      <c r="Q12" s="84">
        <f t="shared" si="1"/>
        <v>940.5940594059407</v>
      </c>
      <c r="R12" s="52">
        <v>14</v>
      </c>
      <c r="S12" s="96">
        <v>159</v>
      </c>
      <c r="T12" s="84">
        <f aca="true" t="shared" si="2" ref="T12:T39">R12/R$8*1000</f>
        <v>714.2857142857142</v>
      </c>
      <c r="U12" s="52">
        <v>19</v>
      </c>
      <c r="V12" s="96">
        <v>16</v>
      </c>
      <c r="W12" s="84">
        <f aca="true" t="shared" si="3" ref="W12:W39">U12/U$8*1000</f>
        <v>1010.6382978723404</v>
      </c>
      <c r="X12" s="51"/>
      <c r="Y12" s="92"/>
      <c r="Z12" s="79" t="s">
        <v>196</v>
      </c>
      <c r="AA12" s="51"/>
      <c r="AB12" s="92"/>
      <c r="AC12" s="79" t="s">
        <v>196</v>
      </c>
      <c r="AD12" s="45">
        <v>21</v>
      </c>
      <c r="AE12" s="92">
        <v>85</v>
      </c>
      <c r="AF12" s="84">
        <f>AD12/AD$8*1000</f>
        <v>954.5454545454546</v>
      </c>
      <c r="AG12" s="45">
        <v>23</v>
      </c>
      <c r="AH12" s="92">
        <v>22</v>
      </c>
      <c r="AI12" s="84">
        <f>AG12/AG$8*1000</f>
        <v>1045.4545454545455</v>
      </c>
      <c r="AJ12" s="104">
        <v>19</v>
      </c>
      <c r="AK12" s="104"/>
      <c r="AL12" s="104"/>
      <c r="AM12" s="104">
        <v>23</v>
      </c>
      <c r="AN12" s="104"/>
      <c r="AO12" s="104"/>
      <c r="AP12" s="104">
        <v>14</v>
      </c>
      <c r="AQ12" s="104"/>
      <c r="AR12" s="104"/>
      <c r="AS12" s="104">
        <v>15</v>
      </c>
      <c r="AT12" s="104"/>
      <c r="AU12" s="104"/>
      <c r="AV12" s="104"/>
      <c r="AW12" s="104"/>
      <c r="AX12" s="104"/>
      <c r="AY12" s="86">
        <f>(LARGE((N12,Q12,T12,W12,Z12,AC12,AF12,AI12),1)+LARGE((N12,Q12,T12,W12,Z12,AC12,AF12,AI12),2)+LARGE((N12,Q12,T12,W12,Z12,AC12,AF12,AI12),3))/3</f>
        <v>1003.5460992907801</v>
      </c>
      <c r="AZ12" s="85">
        <v>4</v>
      </c>
      <c r="BA12" s="77" t="s">
        <v>197</v>
      </c>
      <c r="BB12" s="67"/>
      <c r="BC12" s="70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0"/>
      <c r="DS12" s="72"/>
    </row>
    <row r="13" spans="1:123" ht="12" customHeight="1">
      <c r="A13" s="55">
        <v>5</v>
      </c>
      <c r="B13" s="55" t="s">
        <v>11</v>
      </c>
      <c r="C13" s="60">
        <v>32874</v>
      </c>
      <c r="D13" s="55" t="s">
        <v>65</v>
      </c>
      <c r="E13" s="55" t="s">
        <v>48</v>
      </c>
      <c r="F13" s="58" t="s">
        <v>117</v>
      </c>
      <c r="G13" s="58"/>
      <c r="H13" s="59"/>
      <c r="I13" s="59" t="s">
        <v>51</v>
      </c>
      <c r="J13" s="59" t="s">
        <v>52</v>
      </c>
      <c r="K13" s="64" t="s">
        <v>53</v>
      </c>
      <c r="L13" s="51">
        <v>19</v>
      </c>
      <c r="M13" s="92">
        <v>102</v>
      </c>
      <c r="N13" s="84">
        <f t="shared" si="0"/>
        <v>1000</v>
      </c>
      <c r="O13" s="51">
        <v>20</v>
      </c>
      <c r="P13" s="92">
        <v>84</v>
      </c>
      <c r="Q13" s="84">
        <f t="shared" si="1"/>
        <v>990.09900990099</v>
      </c>
      <c r="R13" s="52">
        <v>19</v>
      </c>
      <c r="S13" s="96">
        <v>86</v>
      </c>
      <c r="T13" s="84">
        <f t="shared" si="2"/>
        <v>969.3877551020407</v>
      </c>
      <c r="U13" s="52">
        <v>18</v>
      </c>
      <c r="V13" s="96">
        <v>21</v>
      </c>
      <c r="W13" s="84">
        <f t="shared" si="3"/>
        <v>957.4468085106382</v>
      </c>
      <c r="X13" s="76">
        <v>19</v>
      </c>
      <c r="Y13" s="98">
        <v>18</v>
      </c>
      <c r="Z13" s="84">
        <f aca="true" t="shared" si="4" ref="Z13:Z48">X13/X$8*1000</f>
        <v>922.3300970873786</v>
      </c>
      <c r="AA13" s="76">
        <v>14</v>
      </c>
      <c r="AB13" s="98">
        <v>93</v>
      </c>
      <c r="AC13" s="84">
        <f aca="true" t="shared" si="5" ref="AC13:AC48">AA13/AA$8*1000</f>
        <v>804.5977011494253</v>
      </c>
      <c r="AD13" s="45"/>
      <c r="AE13" s="92"/>
      <c r="AF13" s="79" t="s">
        <v>195</v>
      </c>
      <c r="AG13" s="45"/>
      <c r="AH13" s="92"/>
      <c r="AI13" s="79" t="s">
        <v>195</v>
      </c>
      <c r="AJ13" s="104"/>
      <c r="AK13" s="104"/>
      <c r="AL13" s="104"/>
      <c r="AM13" s="104"/>
      <c r="AN13" s="104"/>
      <c r="AO13" s="104"/>
      <c r="AP13" s="104">
        <v>15</v>
      </c>
      <c r="AQ13" s="104"/>
      <c r="AR13" s="104"/>
      <c r="AS13" s="104">
        <v>16</v>
      </c>
      <c r="AT13" s="104"/>
      <c r="AU13" s="104"/>
      <c r="AV13" s="104"/>
      <c r="AW13" s="104"/>
      <c r="AX13" s="104"/>
      <c r="AY13" s="86">
        <f>(LARGE((N13,Q13,T13,W13,Z13,AC13,AF13,AI13),1)+LARGE((N13,Q13,T13,W13,Z13,AC13,AF13,AI13),2)+LARGE((N13,Q13,T13,W13,Z13,AC13,AF13,AI13),3))/3</f>
        <v>986.4955883343437</v>
      </c>
      <c r="AZ13" s="85">
        <v>5</v>
      </c>
      <c r="BA13" s="77" t="s">
        <v>197</v>
      </c>
      <c r="BB13" s="67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0"/>
      <c r="DS13" s="72"/>
    </row>
    <row r="14" spans="1:123" ht="12" customHeight="1">
      <c r="A14" s="55">
        <v>6</v>
      </c>
      <c r="B14" s="55" t="s">
        <v>70</v>
      </c>
      <c r="C14" s="60">
        <v>25163</v>
      </c>
      <c r="D14" s="55" t="s">
        <v>65</v>
      </c>
      <c r="E14" s="55" t="s">
        <v>48</v>
      </c>
      <c r="F14" s="58" t="s">
        <v>116</v>
      </c>
      <c r="G14" s="58" t="s">
        <v>117</v>
      </c>
      <c r="H14" s="59"/>
      <c r="I14" s="59" t="s">
        <v>71</v>
      </c>
      <c r="J14" s="59" t="s">
        <v>52</v>
      </c>
      <c r="K14" s="64" t="s">
        <v>100</v>
      </c>
      <c r="L14" s="51">
        <v>12</v>
      </c>
      <c r="M14" s="92">
        <v>31</v>
      </c>
      <c r="N14" s="84">
        <f t="shared" si="0"/>
        <v>631.578947368421</v>
      </c>
      <c r="O14" s="51">
        <v>20</v>
      </c>
      <c r="P14" s="92">
        <v>31</v>
      </c>
      <c r="Q14" s="84">
        <f t="shared" si="1"/>
        <v>990.09900990099</v>
      </c>
      <c r="R14" s="52">
        <v>18</v>
      </c>
      <c r="S14" s="96">
        <v>106</v>
      </c>
      <c r="T14" s="84">
        <f t="shared" si="2"/>
        <v>918.3673469387754</v>
      </c>
      <c r="U14" s="52">
        <v>18</v>
      </c>
      <c r="V14" s="96">
        <v>50</v>
      </c>
      <c r="W14" s="84">
        <f t="shared" si="3"/>
        <v>957.4468085106382</v>
      </c>
      <c r="X14" s="76">
        <v>20</v>
      </c>
      <c r="Y14" s="98">
        <v>20</v>
      </c>
      <c r="Z14" s="84">
        <f t="shared" si="4"/>
        <v>970.8737864077669</v>
      </c>
      <c r="AA14" s="76">
        <v>15</v>
      </c>
      <c r="AB14" s="98">
        <v>157</v>
      </c>
      <c r="AC14" s="84">
        <f t="shared" si="5"/>
        <v>862.0689655172414</v>
      </c>
      <c r="AD14" s="45">
        <v>22</v>
      </c>
      <c r="AE14" s="92">
        <v>45</v>
      </c>
      <c r="AF14" s="84">
        <f aca="true" t="shared" si="6" ref="AF14:AF20">AD14/AD$8*1000</f>
        <v>1000</v>
      </c>
      <c r="AG14" s="45">
        <v>22</v>
      </c>
      <c r="AH14" s="92">
        <v>20</v>
      </c>
      <c r="AI14" s="84">
        <f>AG14/AG$8*1000</f>
        <v>1000</v>
      </c>
      <c r="AJ14" s="104">
        <v>20</v>
      </c>
      <c r="AK14" s="104"/>
      <c r="AL14" s="104"/>
      <c r="AM14" s="104">
        <v>22</v>
      </c>
      <c r="AN14" s="104"/>
      <c r="AO14" s="104"/>
      <c r="AP14" s="104"/>
      <c r="AQ14" s="104"/>
      <c r="AR14" s="104"/>
      <c r="AS14" s="104"/>
      <c r="AT14" s="104"/>
      <c r="AU14" s="104"/>
      <c r="AV14" s="104">
        <v>19</v>
      </c>
      <c r="AW14" s="104"/>
      <c r="AX14" s="104"/>
      <c r="AY14" s="86">
        <f>(LARGE((N14,Q14,T14,W14,Z14,AC14,AF14,AI14),1)+LARGE((N14,Q14,T14,W14,Z14,AC14,AF14,AI14),2)+LARGE((N14,Q14,T14,W14,Z14,AC14,AF14,AI14),3)+LARGE((N14,Q14,T14,W14,Z14,AC14,AF14,AI14),4)+LARGE((N14,Q14,T14,W14,Z14,AC14,AF14,AI14),5))/5</f>
        <v>983.683920963879</v>
      </c>
      <c r="AZ14" s="85">
        <v>6</v>
      </c>
      <c r="BA14" s="77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S14" s="72"/>
    </row>
    <row r="15" spans="1:123" ht="12" customHeight="1">
      <c r="A15" s="55">
        <v>7</v>
      </c>
      <c r="B15" s="55" t="s">
        <v>76</v>
      </c>
      <c r="C15" s="60">
        <v>27307</v>
      </c>
      <c r="D15" s="55" t="s">
        <v>65</v>
      </c>
      <c r="E15" s="55" t="s">
        <v>106</v>
      </c>
      <c r="F15" s="58" t="s">
        <v>118</v>
      </c>
      <c r="G15" s="58" t="s">
        <v>117</v>
      </c>
      <c r="H15" s="59" t="s">
        <v>119</v>
      </c>
      <c r="I15" s="59" t="s">
        <v>71</v>
      </c>
      <c r="J15" s="59" t="s">
        <v>77</v>
      </c>
      <c r="K15" s="64" t="s">
        <v>53</v>
      </c>
      <c r="L15" s="51">
        <v>14</v>
      </c>
      <c r="M15" s="92">
        <v>104</v>
      </c>
      <c r="N15" s="84">
        <f t="shared" si="0"/>
        <v>736.8421052631578</v>
      </c>
      <c r="O15" s="51">
        <v>21</v>
      </c>
      <c r="P15" s="92">
        <v>54</v>
      </c>
      <c r="Q15" s="84">
        <f t="shared" si="1"/>
        <v>1039.6039603960396</v>
      </c>
      <c r="R15" s="52">
        <v>20</v>
      </c>
      <c r="S15" s="96">
        <v>217</v>
      </c>
      <c r="T15" s="84">
        <f t="shared" si="2"/>
        <v>1020.4081632653061</v>
      </c>
      <c r="U15" s="52">
        <v>16</v>
      </c>
      <c r="V15" s="96">
        <v>174</v>
      </c>
      <c r="W15" s="84">
        <f t="shared" si="3"/>
        <v>851.063829787234</v>
      </c>
      <c r="X15" s="76">
        <v>16</v>
      </c>
      <c r="Y15" s="98">
        <v>28</v>
      </c>
      <c r="Z15" s="84">
        <f t="shared" si="4"/>
        <v>776.6990291262135</v>
      </c>
      <c r="AA15" s="76">
        <v>16</v>
      </c>
      <c r="AB15" s="98">
        <v>24</v>
      </c>
      <c r="AC15" s="84">
        <f t="shared" si="5"/>
        <v>919.5402298850576</v>
      </c>
      <c r="AD15" s="45">
        <v>20</v>
      </c>
      <c r="AE15" s="92">
        <v>115</v>
      </c>
      <c r="AF15" s="84">
        <f t="shared" si="6"/>
        <v>909.090909090909</v>
      </c>
      <c r="AG15" s="45">
        <v>22</v>
      </c>
      <c r="AH15" s="92">
        <v>27</v>
      </c>
      <c r="AI15" s="84">
        <f>AG15/AG$8*1000</f>
        <v>1000</v>
      </c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86">
        <f>(LARGE((N15,Q15,T15,W15,Z15,AC15,AF15,AI15),1)+LARGE((N15,Q15,T15,W15,Z15,AC15,AF15,AI15),2)+LARGE((N15,Q15,T15,W15,Z15,AC15,AF15,AI15),3)+LARGE((N15,Q15,T15,W15,Z15,AC15,AF15,AI15),4)+LARGE((N15,Q15,T15,W15,Z15,AC15,AF15,AI15),5))/5</f>
        <v>977.7286525274625</v>
      </c>
      <c r="AZ15" s="85">
        <v>7</v>
      </c>
      <c r="BA15" s="77"/>
      <c r="BB15" s="68"/>
      <c r="BC15" s="70"/>
      <c r="BD15" s="70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S15" s="72"/>
    </row>
    <row r="16" spans="1:123" ht="12" customHeight="1">
      <c r="A16" s="55">
        <v>8</v>
      </c>
      <c r="B16" s="55" t="s">
        <v>115</v>
      </c>
      <c r="C16" s="60">
        <v>29587</v>
      </c>
      <c r="D16" s="55" t="s">
        <v>47</v>
      </c>
      <c r="E16" s="55" t="s">
        <v>48</v>
      </c>
      <c r="F16" s="58" t="s">
        <v>116</v>
      </c>
      <c r="G16" s="58" t="s">
        <v>117</v>
      </c>
      <c r="H16" s="59"/>
      <c r="I16" s="59" t="s">
        <v>51</v>
      </c>
      <c r="J16" s="59" t="s">
        <v>52</v>
      </c>
      <c r="K16" s="62" t="s">
        <v>53</v>
      </c>
      <c r="L16" s="51">
        <v>20</v>
      </c>
      <c r="M16" s="92">
        <v>52</v>
      </c>
      <c r="N16" s="84">
        <f t="shared" si="0"/>
        <v>1052.6315789473683</v>
      </c>
      <c r="O16" s="51">
        <v>19</v>
      </c>
      <c r="P16" s="92">
        <v>38</v>
      </c>
      <c r="Q16" s="84">
        <f t="shared" si="1"/>
        <v>940.5940594059407</v>
      </c>
      <c r="R16" s="52">
        <v>12</v>
      </c>
      <c r="S16" s="96">
        <v>214</v>
      </c>
      <c r="T16" s="84">
        <f t="shared" si="2"/>
        <v>612.2448979591836</v>
      </c>
      <c r="U16" s="52">
        <v>18</v>
      </c>
      <c r="V16" s="96">
        <v>40</v>
      </c>
      <c r="W16" s="84">
        <f t="shared" si="3"/>
        <v>957.4468085106382</v>
      </c>
      <c r="X16" s="76">
        <v>18</v>
      </c>
      <c r="Y16" s="98">
        <v>78</v>
      </c>
      <c r="Z16" s="84">
        <f t="shared" si="4"/>
        <v>873.7864077669902</v>
      </c>
      <c r="AA16" s="76">
        <v>12</v>
      </c>
      <c r="AB16" s="98">
        <v>85</v>
      </c>
      <c r="AC16" s="84">
        <f t="shared" si="5"/>
        <v>689.6551724137931</v>
      </c>
      <c r="AD16" s="45">
        <v>22</v>
      </c>
      <c r="AE16" s="92">
        <v>81</v>
      </c>
      <c r="AF16" s="84">
        <f t="shared" si="6"/>
        <v>1000</v>
      </c>
      <c r="AG16" s="45">
        <v>18</v>
      </c>
      <c r="AH16" s="92">
        <v>25</v>
      </c>
      <c r="AI16" s="84">
        <f>AG16/AG$8*1000</f>
        <v>818.1818181818182</v>
      </c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86">
        <f>(LARGE((N16,Q16,T16,W16,Z16,AC16,AF16,AI16),1)+LARGE((N16,Q16,T16,W16,Z16,AC16,AF16,AI16),2)+LARGE((N16,Q16,T16,W16,Z16,AC16,AF16,AI16),3)+LARGE((N16,Q16,T16,W16,Z16,AC16,AF16,AI16),4)+LARGE((N16,Q16,T16,W16,Z16,AC16,AF16,AI16),5))/5</f>
        <v>964.8917709261875</v>
      </c>
      <c r="AZ16" s="85">
        <v>8</v>
      </c>
      <c r="BA16" s="77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S16" s="72"/>
    </row>
    <row r="17" spans="1:123" ht="12" customHeight="1">
      <c r="A17" s="55">
        <v>9</v>
      </c>
      <c r="B17" s="55" t="s">
        <v>59</v>
      </c>
      <c r="C17" s="60">
        <v>25490</v>
      </c>
      <c r="D17" s="55" t="s">
        <v>55</v>
      </c>
      <c r="E17" s="55" t="s">
        <v>60</v>
      </c>
      <c r="F17" s="58" t="s">
        <v>61</v>
      </c>
      <c r="G17" s="58" t="s">
        <v>62</v>
      </c>
      <c r="H17" s="59" t="s">
        <v>102</v>
      </c>
      <c r="I17" s="59" t="s">
        <v>51</v>
      </c>
      <c r="J17" s="59" t="s">
        <v>63</v>
      </c>
      <c r="K17" s="65" t="s">
        <v>69</v>
      </c>
      <c r="L17" s="51">
        <v>16</v>
      </c>
      <c r="M17" s="92">
        <v>87</v>
      </c>
      <c r="N17" s="84">
        <f t="shared" si="0"/>
        <v>842.1052631578947</v>
      </c>
      <c r="O17" s="51">
        <v>19</v>
      </c>
      <c r="P17" s="92">
        <v>48</v>
      </c>
      <c r="Q17" s="84">
        <f t="shared" si="1"/>
        <v>940.5940594059407</v>
      </c>
      <c r="R17" s="52">
        <v>18</v>
      </c>
      <c r="S17" s="96">
        <v>179</v>
      </c>
      <c r="T17" s="84">
        <f t="shared" si="2"/>
        <v>918.3673469387754</v>
      </c>
      <c r="U17" s="52">
        <v>17</v>
      </c>
      <c r="V17" s="96">
        <v>108</v>
      </c>
      <c r="W17" s="84">
        <f t="shared" si="3"/>
        <v>904.2553191489361</v>
      </c>
      <c r="X17" s="76">
        <v>20</v>
      </c>
      <c r="Y17" s="98">
        <v>99</v>
      </c>
      <c r="Z17" s="84">
        <f t="shared" si="4"/>
        <v>970.8737864077669</v>
      </c>
      <c r="AA17" s="76">
        <v>14</v>
      </c>
      <c r="AB17" s="98">
        <v>112</v>
      </c>
      <c r="AC17" s="84">
        <f t="shared" si="5"/>
        <v>804.5977011494253</v>
      </c>
      <c r="AD17" s="45"/>
      <c r="AE17" s="92"/>
      <c r="AF17" s="84">
        <f t="shared" si="6"/>
        <v>0</v>
      </c>
      <c r="AG17" s="85"/>
      <c r="AH17" s="92"/>
      <c r="AI17" s="84">
        <v>0</v>
      </c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86">
        <f>(LARGE((N17,Q17,T17,W17,Z17,AC17,AF17,AI17),1)+LARGE((N17,Q17,T17,W17,Z17,AC17,AF17,AI17),2)+LARGE((N17,Q17,T17,W17,Z17,AC17,AF17,AI17),3)+LARGE((N17,Q17,T17,W17,Z17,AC17,AF17,AI17),4)+LARGE((N17,Q17,T17,W17,Z17,AC17,AF17,AI17),5))/5</f>
        <v>915.2391550118627</v>
      </c>
      <c r="AZ17" s="85">
        <v>9</v>
      </c>
      <c r="BA17" s="77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S17" s="72"/>
    </row>
    <row r="18" spans="1:123" ht="12" customHeight="1">
      <c r="A18" s="55">
        <v>10</v>
      </c>
      <c r="B18" s="55" t="s">
        <v>72</v>
      </c>
      <c r="C18" s="60">
        <v>36420</v>
      </c>
      <c r="D18" s="55" t="s">
        <v>47</v>
      </c>
      <c r="E18" s="55" t="s">
        <v>56</v>
      </c>
      <c r="F18" s="58" t="s">
        <v>57</v>
      </c>
      <c r="G18" s="58" t="s">
        <v>117</v>
      </c>
      <c r="H18" s="59"/>
      <c r="I18" s="59" t="s">
        <v>51</v>
      </c>
      <c r="J18" s="59" t="s">
        <v>74</v>
      </c>
      <c r="K18" s="62" t="s">
        <v>53</v>
      </c>
      <c r="L18" s="51">
        <v>13</v>
      </c>
      <c r="M18" s="92">
        <v>86</v>
      </c>
      <c r="N18" s="84">
        <f t="shared" si="0"/>
        <v>684.2105263157895</v>
      </c>
      <c r="O18" s="51">
        <v>18</v>
      </c>
      <c r="P18" s="92">
        <v>73</v>
      </c>
      <c r="Q18" s="84">
        <f t="shared" si="1"/>
        <v>891.0891089108911</v>
      </c>
      <c r="R18" s="52">
        <v>13</v>
      </c>
      <c r="S18" s="96">
        <v>90</v>
      </c>
      <c r="T18" s="84">
        <f t="shared" si="2"/>
        <v>663.2653061224489</v>
      </c>
      <c r="U18" s="52">
        <v>13</v>
      </c>
      <c r="V18" s="96">
        <v>17</v>
      </c>
      <c r="W18" s="84">
        <f t="shared" si="3"/>
        <v>691.4893617021276</v>
      </c>
      <c r="X18" s="76">
        <v>19</v>
      </c>
      <c r="Y18" s="98">
        <v>7</v>
      </c>
      <c r="Z18" s="84">
        <f t="shared" si="4"/>
        <v>922.3300970873786</v>
      </c>
      <c r="AA18" s="76">
        <v>13</v>
      </c>
      <c r="AB18" s="98">
        <v>74</v>
      </c>
      <c r="AC18" s="84">
        <f t="shared" si="5"/>
        <v>747.1264367816093</v>
      </c>
      <c r="AD18" s="107">
        <v>22</v>
      </c>
      <c r="AE18" s="108">
        <v>74</v>
      </c>
      <c r="AF18" s="84">
        <f t="shared" si="6"/>
        <v>1000</v>
      </c>
      <c r="AG18" s="85">
        <v>21</v>
      </c>
      <c r="AH18" s="92">
        <v>10</v>
      </c>
      <c r="AI18" s="84">
        <f>AG18/AG$8*1000</f>
        <v>954.5454545454546</v>
      </c>
      <c r="AJ18" s="104">
        <v>20</v>
      </c>
      <c r="AK18" s="104"/>
      <c r="AL18" s="104"/>
      <c r="AM18" s="104">
        <v>14</v>
      </c>
      <c r="AN18" s="104"/>
      <c r="AO18" s="104"/>
      <c r="AP18" s="104">
        <v>11</v>
      </c>
      <c r="AQ18" s="104"/>
      <c r="AR18" s="104"/>
      <c r="AS18" s="104">
        <v>9</v>
      </c>
      <c r="AT18" s="104"/>
      <c r="AU18" s="104"/>
      <c r="AV18" s="104"/>
      <c r="AW18" s="104"/>
      <c r="AX18" s="104"/>
      <c r="AY18" s="86">
        <f>(LARGE((N18,Q18,T18,W18,Z18,AC18,AF18,AI18),1)+LARGE((N18,Q18,T18,W18,Z18,AC18,AF18,AI18),2)+LARGE((N18,Q18,T18,W18,Z18,AC18,AF18,AI18),3)+LARGE((N18,Q18,T18,W18,Z18,AC18,AF18,AI18),4)+LARGE((N18,Q18,T18,W18,Z18,AC18,AF18,AI18),5))/5</f>
        <v>903.0182194650666</v>
      </c>
      <c r="AZ18" s="85">
        <v>10</v>
      </c>
      <c r="BA18" s="77"/>
      <c r="BB18" s="67"/>
      <c r="BC18" s="70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S18" s="72"/>
    </row>
    <row r="19" spans="1:123" ht="12" customHeight="1">
      <c r="A19" s="55">
        <v>11</v>
      </c>
      <c r="B19" s="55" t="s">
        <v>105</v>
      </c>
      <c r="C19" s="60">
        <v>24733</v>
      </c>
      <c r="D19" s="55" t="s">
        <v>65</v>
      </c>
      <c r="E19" s="55" t="s">
        <v>106</v>
      </c>
      <c r="F19" s="58" t="s">
        <v>118</v>
      </c>
      <c r="G19" s="58" t="s">
        <v>117</v>
      </c>
      <c r="H19" s="59" t="s">
        <v>117</v>
      </c>
      <c r="I19" s="59" t="s">
        <v>71</v>
      </c>
      <c r="J19" s="59" t="s">
        <v>77</v>
      </c>
      <c r="K19" s="64" t="s">
        <v>75</v>
      </c>
      <c r="L19" s="51">
        <v>14</v>
      </c>
      <c r="M19" s="92">
        <v>114</v>
      </c>
      <c r="N19" s="84">
        <f t="shared" si="0"/>
        <v>736.8421052631578</v>
      </c>
      <c r="O19" s="51">
        <v>15</v>
      </c>
      <c r="P19" s="92">
        <v>56</v>
      </c>
      <c r="Q19" s="84">
        <f t="shared" si="1"/>
        <v>742.5742574257425</v>
      </c>
      <c r="R19" s="52">
        <v>22</v>
      </c>
      <c r="S19" s="96">
        <v>180</v>
      </c>
      <c r="T19" s="84">
        <f t="shared" si="2"/>
        <v>1122.4489795918366</v>
      </c>
      <c r="U19" s="52">
        <v>18</v>
      </c>
      <c r="V19" s="96">
        <v>50</v>
      </c>
      <c r="W19" s="84">
        <f t="shared" si="3"/>
        <v>957.4468085106382</v>
      </c>
      <c r="X19" s="76">
        <v>15</v>
      </c>
      <c r="Y19" s="98">
        <v>34</v>
      </c>
      <c r="Z19" s="84">
        <f t="shared" si="4"/>
        <v>728.1553398058252</v>
      </c>
      <c r="AA19" s="76">
        <v>11</v>
      </c>
      <c r="AB19" s="98">
        <v>98</v>
      </c>
      <c r="AC19" s="84">
        <f t="shared" si="5"/>
        <v>632.183908045977</v>
      </c>
      <c r="AD19" s="45">
        <v>18</v>
      </c>
      <c r="AE19" s="92">
        <v>90</v>
      </c>
      <c r="AF19" s="84">
        <f t="shared" si="6"/>
        <v>818.1818181818182</v>
      </c>
      <c r="AG19" s="85">
        <v>19</v>
      </c>
      <c r="AH19" s="92">
        <v>18</v>
      </c>
      <c r="AI19" s="84">
        <f>AG19/AG$8*1000</f>
        <v>863.6363636363636</v>
      </c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86">
        <f>(LARGE((N19,Q19,T19,W19,Z19,AC19,AF19,AI19),1)+LARGE((N19,Q19,T19,W19,Z19,AC19,AF19,AI19),2)+LARGE((N19,Q19,T19,W19,Z19,AC19,AF19,AI19),3)+LARGE((N19,Q19,T19,W19,Z19,AC19,AF19,AI19),4)+LARGE((N19,Q19,T19,W19,Z19,AC19,AF19,AI19),5))/5</f>
        <v>900.8576454692799</v>
      </c>
      <c r="AZ19" s="85">
        <v>11</v>
      </c>
      <c r="BA19" s="77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R19" s="73"/>
      <c r="DS19" s="72"/>
    </row>
    <row r="20" spans="1:119" ht="12" customHeight="1">
      <c r="A20" s="55">
        <v>12</v>
      </c>
      <c r="B20" s="55" t="s">
        <v>20</v>
      </c>
      <c r="C20" s="60">
        <v>33045</v>
      </c>
      <c r="D20" s="55" t="s">
        <v>47</v>
      </c>
      <c r="E20" s="55" t="s">
        <v>48</v>
      </c>
      <c r="F20" s="58" t="s">
        <v>116</v>
      </c>
      <c r="G20" s="58" t="s">
        <v>117</v>
      </c>
      <c r="H20" s="59"/>
      <c r="I20" s="59" t="s">
        <v>51</v>
      </c>
      <c r="J20" s="59" t="s">
        <v>52</v>
      </c>
      <c r="K20" s="62" t="s">
        <v>78</v>
      </c>
      <c r="L20" s="51">
        <v>14</v>
      </c>
      <c r="M20" s="92">
        <v>98</v>
      </c>
      <c r="N20" s="84">
        <f t="shared" si="0"/>
        <v>736.8421052631578</v>
      </c>
      <c r="O20" s="51">
        <v>17</v>
      </c>
      <c r="P20" s="92">
        <v>100</v>
      </c>
      <c r="Q20" s="84">
        <f t="shared" si="1"/>
        <v>841.5841584158417</v>
      </c>
      <c r="R20" s="52"/>
      <c r="S20" s="96"/>
      <c r="T20" s="84">
        <f t="shared" si="2"/>
        <v>0</v>
      </c>
      <c r="U20" s="52"/>
      <c r="V20" s="96"/>
      <c r="W20" s="84">
        <f t="shared" si="3"/>
        <v>0</v>
      </c>
      <c r="X20" s="76">
        <v>18</v>
      </c>
      <c r="Y20" s="98">
        <v>30</v>
      </c>
      <c r="Z20" s="84">
        <f t="shared" si="4"/>
        <v>873.7864077669902</v>
      </c>
      <c r="AA20" s="76">
        <v>15</v>
      </c>
      <c r="AB20" s="98">
        <v>40</v>
      </c>
      <c r="AC20" s="84">
        <f t="shared" si="5"/>
        <v>862.0689655172414</v>
      </c>
      <c r="AD20" s="45">
        <v>21</v>
      </c>
      <c r="AE20" s="92">
        <v>120</v>
      </c>
      <c r="AF20" s="84">
        <f t="shared" si="6"/>
        <v>954.5454545454546</v>
      </c>
      <c r="AG20" s="85">
        <v>21</v>
      </c>
      <c r="AH20" s="92">
        <v>33</v>
      </c>
      <c r="AI20" s="84">
        <f>AG20/AG$8*1000</f>
        <v>954.5454545454546</v>
      </c>
      <c r="AJ20" s="104">
        <v>15</v>
      </c>
      <c r="AK20" s="104"/>
      <c r="AL20" s="104"/>
      <c r="AM20" s="104">
        <v>15</v>
      </c>
      <c r="AN20" s="104"/>
      <c r="AO20" s="104"/>
      <c r="AP20" s="104">
        <v>10</v>
      </c>
      <c r="AQ20" s="104"/>
      <c r="AR20" s="104"/>
      <c r="AS20" s="104">
        <v>17</v>
      </c>
      <c r="AT20" s="104"/>
      <c r="AU20" s="104"/>
      <c r="AV20" s="104"/>
      <c r="AW20" s="104"/>
      <c r="AX20" s="104"/>
      <c r="AY20" s="86">
        <f>(LARGE((N20,Q20,T20,W20,Z20,AC20,AF20,AI20),1)+LARGE((N20,Q20,T20,W20,Z20,AC20,AF20,AI20),2)+LARGE((N20,Q20,T20,W20,Z20,AC20,AF20,AI20),3)+LARGE((N20,Q20,T20,W20,Z20,AC20,AF20,AI20),4)+LARGE((N20,Q20,T20,W20,Z20,AC20,AF20,AI20),5))/5</f>
        <v>897.3060881581965</v>
      </c>
      <c r="AZ20" s="85">
        <v>12</v>
      </c>
      <c r="BA20" s="77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</row>
    <row r="21" spans="1:123" ht="12" customHeight="1">
      <c r="A21" s="55">
        <v>13</v>
      </c>
      <c r="B21" s="55" t="s">
        <v>10</v>
      </c>
      <c r="C21" s="60">
        <v>22046</v>
      </c>
      <c r="D21" s="55" t="s">
        <v>65</v>
      </c>
      <c r="E21" s="55" t="s">
        <v>48</v>
      </c>
      <c r="F21" s="58" t="s">
        <v>116</v>
      </c>
      <c r="G21" s="58" t="s">
        <v>117</v>
      </c>
      <c r="H21" s="59"/>
      <c r="I21" s="59" t="s">
        <v>51</v>
      </c>
      <c r="J21" s="59" t="s">
        <v>63</v>
      </c>
      <c r="K21" s="64" t="s">
        <v>78</v>
      </c>
      <c r="L21" s="51">
        <v>14</v>
      </c>
      <c r="M21" s="92">
        <v>116</v>
      </c>
      <c r="N21" s="84">
        <f t="shared" si="0"/>
        <v>736.8421052631578</v>
      </c>
      <c r="O21" s="51">
        <v>14</v>
      </c>
      <c r="P21" s="92">
        <v>29</v>
      </c>
      <c r="Q21" s="84">
        <f t="shared" si="1"/>
        <v>693.0693069306931</v>
      </c>
      <c r="R21" s="51">
        <v>15</v>
      </c>
      <c r="S21" s="92">
        <v>147</v>
      </c>
      <c r="T21" s="84">
        <f t="shared" si="2"/>
        <v>765.3061224489795</v>
      </c>
      <c r="U21" s="52">
        <v>13</v>
      </c>
      <c r="V21" s="96">
        <v>42</v>
      </c>
      <c r="W21" s="84">
        <f t="shared" si="3"/>
        <v>691.4893617021276</v>
      </c>
      <c r="X21" s="76">
        <v>16</v>
      </c>
      <c r="Y21" s="98">
        <v>109</v>
      </c>
      <c r="Z21" s="84">
        <f t="shared" si="4"/>
        <v>776.6990291262135</v>
      </c>
      <c r="AA21" s="76">
        <v>20</v>
      </c>
      <c r="AB21" s="98">
        <v>60</v>
      </c>
      <c r="AC21" s="84">
        <f t="shared" si="5"/>
        <v>1149.425287356322</v>
      </c>
      <c r="AD21" s="45"/>
      <c r="AE21" s="92"/>
      <c r="AF21" s="79" t="s">
        <v>196</v>
      </c>
      <c r="AG21" s="85"/>
      <c r="AH21" s="92"/>
      <c r="AI21" s="79" t="s">
        <v>196</v>
      </c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86">
        <f>(LARGE((N21,Q21,T21,W21,Z21,AC21,AF21,AI21),1)+LARGE((N21,Q21,T21,W21,Z21,AC21,AF21,AI21),2)+LARGE((N21,Q21,T21,W21,Z21,AC21,AF21,AI21),3))/3</f>
        <v>897.1434796438383</v>
      </c>
      <c r="AZ21" s="85">
        <v>12</v>
      </c>
      <c r="BA21" s="77" t="s">
        <v>197</v>
      </c>
      <c r="DO21" s="69"/>
      <c r="DS21" s="72"/>
    </row>
    <row r="22" spans="1:123" ht="12" customHeight="1">
      <c r="A22" s="55">
        <v>14</v>
      </c>
      <c r="B22" s="55" t="s">
        <v>14</v>
      </c>
      <c r="C22" s="60">
        <v>28291</v>
      </c>
      <c r="D22" s="55" t="s">
        <v>47</v>
      </c>
      <c r="E22" s="55" t="s">
        <v>48</v>
      </c>
      <c r="F22" s="58" t="s">
        <v>117</v>
      </c>
      <c r="G22" s="58"/>
      <c r="H22" s="59"/>
      <c r="I22" s="59" t="s">
        <v>51</v>
      </c>
      <c r="J22" s="59" t="s">
        <v>63</v>
      </c>
      <c r="K22" s="64" t="s">
        <v>53</v>
      </c>
      <c r="L22" s="51">
        <v>12</v>
      </c>
      <c r="M22" s="92">
        <v>34</v>
      </c>
      <c r="N22" s="84">
        <f t="shared" si="0"/>
        <v>631.578947368421</v>
      </c>
      <c r="O22" s="51">
        <v>18</v>
      </c>
      <c r="P22" s="92">
        <v>60</v>
      </c>
      <c r="Q22" s="84">
        <f t="shared" si="1"/>
        <v>891.0891089108911</v>
      </c>
      <c r="R22" s="52">
        <v>12</v>
      </c>
      <c r="S22" s="96">
        <v>178</v>
      </c>
      <c r="T22" s="84">
        <f t="shared" si="2"/>
        <v>612.2448979591836</v>
      </c>
      <c r="U22" s="52">
        <v>17</v>
      </c>
      <c r="V22" s="96">
        <v>115</v>
      </c>
      <c r="W22" s="84">
        <f t="shared" si="3"/>
        <v>904.2553191489361</v>
      </c>
      <c r="X22" s="76">
        <v>9</v>
      </c>
      <c r="Y22" s="98">
        <v>17</v>
      </c>
      <c r="Z22" s="84">
        <f t="shared" si="4"/>
        <v>436.8932038834951</v>
      </c>
      <c r="AA22" s="76">
        <v>15</v>
      </c>
      <c r="AB22" s="98">
        <v>28</v>
      </c>
      <c r="AC22" s="84">
        <f t="shared" si="5"/>
        <v>862.0689655172414</v>
      </c>
      <c r="AD22" s="45">
        <v>21</v>
      </c>
      <c r="AE22" s="92">
        <v>15</v>
      </c>
      <c r="AF22" s="84">
        <f aca="true" t="shared" si="7" ref="AF22:AF53">AD22/AD$8*1000</f>
        <v>954.5454545454546</v>
      </c>
      <c r="AG22" s="85">
        <v>19</v>
      </c>
      <c r="AH22" s="92">
        <v>76</v>
      </c>
      <c r="AI22" s="84">
        <f aca="true" t="shared" si="8" ref="AI22:AI53">AG22/AG$8*1000</f>
        <v>863.6363636363636</v>
      </c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86">
        <f>(LARGE((N22,Q22,T22,W22,Z22,AC22,AF22,AI22),1)+LARGE((N22,Q22,T22,W22,Z22,AC22,AF22,AI22),2)+LARGE((N22,Q22,T22,W22,Z22,AC22,AF22,AI22),3)+LARGE((N22,Q22,T22,W22,Z22,AC22,AF22,AI22),4)+LARGE((N22,Q22,T22,W22,Z22,AC22,AF22,AI22),5))/5</f>
        <v>895.1190423517774</v>
      </c>
      <c r="AZ22" s="85">
        <v>14</v>
      </c>
      <c r="BA22" s="77"/>
      <c r="DR22" s="73"/>
      <c r="DS22" s="72"/>
    </row>
    <row r="23" spans="1:123" ht="12" customHeight="1">
      <c r="A23" s="55">
        <v>15</v>
      </c>
      <c r="B23" s="55" t="s">
        <v>12</v>
      </c>
      <c r="C23" s="60">
        <v>34604</v>
      </c>
      <c r="D23" s="55" t="s">
        <v>55</v>
      </c>
      <c r="E23" s="55" t="s">
        <v>48</v>
      </c>
      <c r="F23" s="58" t="s">
        <v>49</v>
      </c>
      <c r="G23" s="58" t="s">
        <v>86</v>
      </c>
      <c r="H23" s="59" t="s">
        <v>117</v>
      </c>
      <c r="I23" s="59" t="s">
        <v>71</v>
      </c>
      <c r="J23" s="59" t="s">
        <v>52</v>
      </c>
      <c r="K23" s="64" t="s">
        <v>78</v>
      </c>
      <c r="L23" s="51">
        <v>15</v>
      </c>
      <c r="M23" s="92">
        <v>81</v>
      </c>
      <c r="N23" s="84">
        <f t="shared" si="0"/>
        <v>789.4736842105264</v>
      </c>
      <c r="O23" s="51">
        <v>12</v>
      </c>
      <c r="P23" s="92">
        <v>24</v>
      </c>
      <c r="Q23" s="84">
        <f t="shared" si="1"/>
        <v>594.059405940594</v>
      </c>
      <c r="R23" s="52"/>
      <c r="S23" s="96"/>
      <c r="T23" s="84">
        <f t="shared" si="2"/>
        <v>0</v>
      </c>
      <c r="U23" s="52"/>
      <c r="V23" s="96"/>
      <c r="W23" s="84">
        <f t="shared" si="3"/>
        <v>0</v>
      </c>
      <c r="X23" s="76">
        <v>19</v>
      </c>
      <c r="Y23" s="98">
        <v>15</v>
      </c>
      <c r="Z23" s="84">
        <f t="shared" si="4"/>
        <v>922.3300970873786</v>
      </c>
      <c r="AA23" s="76">
        <v>14</v>
      </c>
      <c r="AB23" s="98">
        <v>33</v>
      </c>
      <c r="AC23" s="84">
        <f t="shared" si="5"/>
        <v>804.5977011494253</v>
      </c>
      <c r="AD23" s="45">
        <v>20</v>
      </c>
      <c r="AE23" s="92">
        <v>28</v>
      </c>
      <c r="AF23" s="84">
        <f t="shared" si="7"/>
        <v>909.090909090909</v>
      </c>
      <c r="AG23" s="85">
        <v>19</v>
      </c>
      <c r="AH23" s="92">
        <v>40</v>
      </c>
      <c r="AI23" s="84">
        <f t="shared" si="8"/>
        <v>863.6363636363636</v>
      </c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86">
        <f>(LARGE((N23,Q23,T23,W23,Z23,AC23,AF23,AI23),1)+LARGE((N23,Q23,T23,W23,Z23,AC23,AF23,AI23),2)+LARGE((N23,Q23,T23,W23,Z23,AC23,AF23,AI23),3)+LARGE((N23,Q23,T23,W23,Z23,AC23,AF23,AI23),4)+LARGE((N23,Q23,T23,W23,Z23,AC23,AF23,AI23),5))/5</f>
        <v>857.8257510349207</v>
      </c>
      <c r="AZ23" s="85">
        <v>15</v>
      </c>
      <c r="BA23" s="77"/>
      <c r="DS23" s="72"/>
    </row>
    <row r="24" spans="1:123" ht="12" customHeight="1">
      <c r="A24" s="55">
        <v>16</v>
      </c>
      <c r="B24" s="55" t="s">
        <v>3</v>
      </c>
      <c r="C24" s="60">
        <v>24441</v>
      </c>
      <c r="D24" s="55" t="s">
        <v>88</v>
      </c>
      <c r="E24" s="55" t="s">
        <v>48</v>
      </c>
      <c r="F24" s="58" t="s">
        <v>117</v>
      </c>
      <c r="G24" s="58" t="s">
        <v>86</v>
      </c>
      <c r="H24" s="59" t="s">
        <v>117</v>
      </c>
      <c r="I24" s="59" t="s">
        <v>51</v>
      </c>
      <c r="J24" s="59" t="s">
        <v>52</v>
      </c>
      <c r="K24" s="64" t="s">
        <v>85</v>
      </c>
      <c r="L24" s="51">
        <v>10</v>
      </c>
      <c r="M24" s="92">
        <v>116</v>
      </c>
      <c r="N24" s="84">
        <f t="shared" si="0"/>
        <v>526.3157894736842</v>
      </c>
      <c r="O24" s="51">
        <v>18</v>
      </c>
      <c r="P24" s="92">
        <v>33</v>
      </c>
      <c r="Q24" s="84">
        <f t="shared" si="1"/>
        <v>891.0891089108911</v>
      </c>
      <c r="R24" s="52"/>
      <c r="S24" s="96"/>
      <c r="T24" s="84">
        <f t="shared" si="2"/>
        <v>0</v>
      </c>
      <c r="U24" s="52"/>
      <c r="V24" s="96"/>
      <c r="W24" s="84">
        <f t="shared" si="3"/>
        <v>0</v>
      </c>
      <c r="X24" s="76">
        <v>15</v>
      </c>
      <c r="Y24" s="98">
        <v>40</v>
      </c>
      <c r="Z24" s="84">
        <f t="shared" si="4"/>
        <v>728.1553398058252</v>
      </c>
      <c r="AA24" s="76">
        <v>14</v>
      </c>
      <c r="AB24" s="98">
        <v>116</v>
      </c>
      <c r="AC24" s="84">
        <f t="shared" si="5"/>
        <v>804.5977011494253</v>
      </c>
      <c r="AD24" s="45">
        <v>22</v>
      </c>
      <c r="AE24" s="92">
        <v>59</v>
      </c>
      <c r="AF24" s="84">
        <f t="shared" si="7"/>
        <v>1000</v>
      </c>
      <c r="AG24" s="85">
        <v>19</v>
      </c>
      <c r="AH24" s="92">
        <v>43</v>
      </c>
      <c r="AI24" s="84">
        <f t="shared" si="8"/>
        <v>863.6363636363636</v>
      </c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86">
        <f>(LARGE((N24,Q24,T24,W24,Z24,AC24,AF24,AI24),1)+LARGE((N24,Q24,T24,W24,Z24,AC24,AF24,AI24),2)+LARGE((N24,Q24,T24,W24,Z24,AC24,AF24,AI24),3)+LARGE((N24,Q24,T24,W24,Z24,AC24,AF24,AI24),4)+LARGE((N24,Q24,T24,W24,Z24,AC24,AF24,AI24),5))/5</f>
        <v>857.4957027005009</v>
      </c>
      <c r="AZ24" s="85">
        <v>16</v>
      </c>
      <c r="BA24" s="77"/>
      <c r="DR24" s="73"/>
      <c r="DS24" s="72"/>
    </row>
    <row r="25" spans="1:123" ht="12" customHeight="1">
      <c r="A25" s="55">
        <v>17</v>
      </c>
      <c r="B25" s="55" t="s">
        <v>0</v>
      </c>
      <c r="C25" s="60">
        <v>17763</v>
      </c>
      <c r="D25" s="55" t="s">
        <v>65</v>
      </c>
      <c r="E25" s="55" t="s">
        <v>48</v>
      </c>
      <c r="F25" s="58" t="s">
        <v>116</v>
      </c>
      <c r="G25" s="58" t="s">
        <v>117</v>
      </c>
      <c r="H25" s="59"/>
      <c r="I25" s="59" t="s">
        <v>71</v>
      </c>
      <c r="J25" s="59" t="s">
        <v>63</v>
      </c>
      <c r="K25" s="64" t="s">
        <v>53</v>
      </c>
      <c r="L25" s="51">
        <v>13</v>
      </c>
      <c r="M25" s="92">
        <v>39</v>
      </c>
      <c r="N25" s="84">
        <f t="shared" si="0"/>
        <v>684.2105263157895</v>
      </c>
      <c r="O25" s="51"/>
      <c r="P25" s="92"/>
      <c r="Q25" s="84">
        <f t="shared" si="1"/>
        <v>0</v>
      </c>
      <c r="R25" s="51">
        <v>15</v>
      </c>
      <c r="S25" s="92">
        <v>114</v>
      </c>
      <c r="T25" s="84">
        <f t="shared" si="2"/>
        <v>765.3061224489795</v>
      </c>
      <c r="U25" s="52">
        <v>13</v>
      </c>
      <c r="V25" s="96">
        <v>45</v>
      </c>
      <c r="W25" s="84">
        <f t="shared" si="3"/>
        <v>691.4893617021276</v>
      </c>
      <c r="X25" s="76">
        <v>15</v>
      </c>
      <c r="Y25" s="98">
        <v>108</v>
      </c>
      <c r="Z25" s="84">
        <f t="shared" si="4"/>
        <v>728.1553398058252</v>
      </c>
      <c r="AA25" s="76">
        <v>14</v>
      </c>
      <c r="AB25" s="98">
        <v>35</v>
      </c>
      <c r="AC25" s="84">
        <f t="shared" si="5"/>
        <v>804.5977011494253</v>
      </c>
      <c r="AD25" s="45">
        <v>20</v>
      </c>
      <c r="AE25" s="92">
        <v>35</v>
      </c>
      <c r="AF25" s="84">
        <f t="shared" si="7"/>
        <v>909.090909090909</v>
      </c>
      <c r="AG25" s="85">
        <v>21</v>
      </c>
      <c r="AH25" s="92">
        <v>43</v>
      </c>
      <c r="AI25" s="84">
        <f t="shared" si="8"/>
        <v>954.5454545454546</v>
      </c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86">
        <f>(LARGE((N25,Q25,T25,W25,Z25,AC25,AF25,AI25),1)+LARGE((N25,Q25,T25,W25,Z25,AC25,AF25,AI25),2)+LARGE((N25,Q25,T25,W25,Z25,AC25,AF25,AI25),3)+LARGE((N25,Q25,T25,W25,Z25,AC25,AF25,AI25),4)+LARGE((N25,Q25,T25,W25,Z25,AC25,AF25,AI25),5))/5</f>
        <v>832.3391054081187</v>
      </c>
      <c r="AZ25" s="85">
        <v>17</v>
      </c>
      <c r="BA25" s="77"/>
      <c r="DS25" s="72"/>
    </row>
    <row r="26" spans="1:123" ht="12" customHeight="1">
      <c r="A26" s="55">
        <v>18</v>
      </c>
      <c r="B26" s="55" t="s">
        <v>18</v>
      </c>
      <c r="C26" s="60">
        <v>36332</v>
      </c>
      <c r="D26" s="55" t="s">
        <v>84</v>
      </c>
      <c r="E26" s="55" t="s">
        <v>48</v>
      </c>
      <c r="F26" s="58" t="s">
        <v>66</v>
      </c>
      <c r="G26" s="58" t="s">
        <v>91</v>
      </c>
      <c r="H26" s="59" t="s">
        <v>124</v>
      </c>
      <c r="I26" s="59" t="s">
        <v>51</v>
      </c>
      <c r="J26" s="59" t="s">
        <v>63</v>
      </c>
      <c r="K26" s="64" t="s">
        <v>87</v>
      </c>
      <c r="L26" s="51">
        <v>12</v>
      </c>
      <c r="M26" s="92">
        <v>45</v>
      </c>
      <c r="N26" s="84">
        <f t="shared" si="0"/>
        <v>631.578947368421</v>
      </c>
      <c r="O26" s="51">
        <v>16</v>
      </c>
      <c r="P26" s="92">
        <v>18</v>
      </c>
      <c r="Q26" s="84">
        <f t="shared" si="1"/>
        <v>792.0792079207921</v>
      </c>
      <c r="R26" s="51">
        <v>13</v>
      </c>
      <c r="S26" s="92">
        <v>88</v>
      </c>
      <c r="T26" s="84">
        <f t="shared" si="2"/>
        <v>663.2653061224489</v>
      </c>
      <c r="U26" s="52">
        <v>13</v>
      </c>
      <c r="V26" s="96">
        <v>40</v>
      </c>
      <c r="W26" s="84">
        <f t="shared" si="3"/>
        <v>691.4893617021276</v>
      </c>
      <c r="X26" s="76">
        <v>16</v>
      </c>
      <c r="Y26" s="98">
        <v>24</v>
      </c>
      <c r="Z26" s="84">
        <f t="shared" si="4"/>
        <v>776.6990291262135</v>
      </c>
      <c r="AA26" s="76">
        <v>10</v>
      </c>
      <c r="AB26" s="98">
        <v>28</v>
      </c>
      <c r="AC26" s="84">
        <f t="shared" si="5"/>
        <v>574.712643678161</v>
      </c>
      <c r="AD26" s="45">
        <v>18</v>
      </c>
      <c r="AE26" s="92">
        <v>22</v>
      </c>
      <c r="AF26" s="84">
        <f t="shared" si="7"/>
        <v>818.1818181818182</v>
      </c>
      <c r="AG26" s="85">
        <v>21</v>
      </c>
      <c r="AH26" s="92">
        <v>76</v>
      </c>
      <c r="AI26" s="84">
        <f t="shared" si="8"/>
        <v>954.5454545454546</v>
      </c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86">
        <f>(LARGE((N26,Q26,T26,W26,Z26,AC26,AF26,AI26),1)+LARGE((N26,Q26,T26,W26,Z26,AC26,AF26,AI26),2)+LARGE((N26,Q26,T26,W26,Z26,AC26,AF26,AI26),3)+LARGE((N26,Q26,T26,W26,Z26,AC26,AF26,AI26),4)+LARGE((N26,Q26,T26,W26,Z26,AC26,AF26,AI26),5))/5</f>
        <v>806.5989742952813</v>
      </c>
      <c r="AZ26" s="85">
        <v>18</v>
      </c>
      <c r="BA26" s="77"/>
      <c r="DS26" s="72"/>
    </row>
    <row r="27" spans="1:53" ht="12" customHeight="1">
      <c r="A27" s="55">
        <v>19</v>
      </c>
      <c r="B27" s="55" t="s">
        <v>114</v>
      </c>
      <c r="C27" s="60">
        <v>26863</v>
      </c>
      <c r="D27" s="55" t="s">
        <v>140</v>
      </c>
      <c r="E27" s="55" t="s">
        <v>48</v>
      </c>
      <c r="F27" s="58" t="s">
        <v>116</v>
      </c>
      <c r="G27" s="58" t="s">
        <v>117</v>
      </c>
      <c r="H27" s="59"/>
      <c r="I27" s="59" t="s">
        <v>51</v>
      </c>
      <c r="J27" s="59" t="s">
        <v>63</v>
      </c>
      <c r="K27" s="65"/>
      <c r="L27" s="51">
        <v>8</v>
      </c>
      <c r="M27" s="92">
        <v>174</v>
      </c>
      <c r="N27" s="84">
        <f t="shared" si="0"/>
        <v>421.05263157894734</v>
      </c>
      <c r="O27" s="51">
        <v>10</v>
      </c>
      <c r="P27" s="92">
        <v>58</v>
      </c>
      <c r="Q27" s="84">
        <f t="shared" si="1"/>
        <v>495.049504950495</v>
      </c>
      <c r="R27" s="51">
        <v>12</v>
      </c>
      <c r="S27" s="92">
        <v>170</v>
      </c>
      <c r="T27" s="84">
        <f t="shared" si="2"/>
        <v>612.2448979591836</v>
      </c>
      <c r="U27" s="52">
        <v>12</v>
      </c>
      <c r="V27" s="96">
        <v>109</v>
      </c>
      <c r="W27" s="84">
        <f t="shared" si="3"/>
        <v>638.2978723404254</v>
      </c>
      <c r="X27" s="76">
        <v>14</v>
      </c>
      <c r="Y27" s="98">
        <v>91</v>
      </c>
      <c r="Z27" s="84">
        <f t="shared" si="4"/>
        <v>679.6116504854368</v>
      </c>
      <c r="AA27" s="76">
        <v>14</v>
      </c>
      <c r="AB27" s="98">
        <v>100</v>
      </c>
      <c r="AC27" s="84">
        <f t="shared" si="5"/>
        <v>804.5977011494253</v>
      </c>
      <c r="AD27" s="45">
        <v>21</v>
      </c>
      <c r="AE27" s="92">
        <v>25</v>
      </c>
      <c r="AF27" s="84">
        <f t="shared" si="7"/>
        <v>954.5454545454546</v>
      </c>
      <c r="AG27" s="85">
        <v>20</v>
      </c>
      <c r="AH27" s="92">
        <v>85</v>
      </c>
      <c r="AI27" s="84">
        <f t="shared" si="8"/>
        <v>909.090909090909</v>
      </c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86">
        <f>(LARGE((N27,Q27,T27,W27,Z27,AC27,AF27,AI27),1)+LARGE((N27,Q27,T27,W27,Z27,AC27,AF27,AI27),2)+LARGE((N27,Q27,T27,W27,Z27,AC27,AF27,AI27),3)+LARGE((N27,Q27,T27,W27,Z27,AC27,AF27,AI27),4)+LARGE((N27,Q27,T27,W27,Z27,AC27,AF27,AI27),5))/5</f>
        <v>797.2287175223303</v>
      </c>
      <c r="AZ27" s="85">
        <v>19</v>
      </c>
      <c r="BA27" s="77" t="s">
        <v>197</v>
      </c>
    </row>
    <row r="28" spans="1:123" ht="12" customHeight="1">
      <c r="A28" s="55">
        <v>20</v>
      </c>
      <c r="B28" s="55" t="s">
        <v>180</v>
      </c>
      <c r="C28" s="60">
        <v>31190</v>
      </c>
      <c r="D28" s="55" t="s">
        <v>47</v>
      </c>
      <c r="E28" s="55" t="s">
        <v>48</v>
      </c>
      <c r="F28" s="58" t="s">
        <v>116</v>
      </c>
      <c r="G28" s="58" t="s">
        <v>117</v>
      </c>
      <c r="H28" s="59"/>
      <c r="I28" s="59" t="s">
        <v>51</v>
      </c>
      <c r="J28" s="59" t="s">
        <v>52</v>
      </c>
      <c r="K28" s="63" t="s">
        <v>53</v>
      </c>
      <c r="L28" s="51"/>
      <c r="M28" s="92"/>
      <c r="N28" s="79" t="s">
        <v>196</v>
      </c>
      <c r="O28" s="51"/>
      <c r="P28" s="92"/>
      <c r="Q28" s="79" t="s">
        <v>196</v>
      </c>
      <c r="R28" s="51">
        <v>17</v>
      </c>
      <c r="S28" s="92">
        <v>136</v>
      </c>
      <c r="T28" s="84">
        <f t="shared" si="2"/>
        <v>867.3469387755101</v>
      </c>
      <c r="U28" s="52">
        <v>14</v>
      </c>
      <c r="V28" s="96">
        <v>118</v>
      </c>
      <c r="W28" s="84">
        <f t="shared" si="3"/>
        <v>744.6808510638298</v>
      </c>
      <c r="X28" s="76">
        <v>16</v>
      </c>
      <c r="Y28" s="98">
        <v>139</v>
      </c>
      <c r="Z28" s="84">
        <f t="shared" si="4"/>
        <v>776.6990291262135</v>
      </c>
      <c r="AA28" s="76">
        <v>12</v>
      </c>
      <c r="AB28" s="98">
        <v>55</v>
      </c>
      <c r="AC28" s="84">
        <f t="shared" si="5"/>
        <v>689.6551724137931</v>
      </c>
      <c r="AD28" s="45"/>
      <c r="AE28" s="92"/>
      <c r="AF28" s="84">
        <f t="shared" si="7"/>
        <v>0</v>
      </c>
      <c r="AG28" s="83"/>
      <c r="AH28" s="92"/>
      <c r="AI28" s="84">
        <f t="shared" si="8"/>
        <v>0</v>
      </c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30"/>
      <c r="AX28" s="130"/>
      <c r="AY28" s="86">
        <f>(LARGE((N28,Q28,T28,W28,Z28,AC28,AF28,AI28),1)+LARGE((N28,Q28,T28,W28,Z28,AC28,AF28,AI28),2)+LARGE((N28,Q28,T28,W28,Z28,AC28,AF28,AI28),3))/3</f>
        <v>796.2422729885178</v>
      </c>
      <c r="AZ28" s="85">
        <v>20</v>
      </c>
      <c r="BA28" s="77"/>
      <c r="DR28" s="73"/>
      <c r="DS28" s="72"/>
    </row>
    <row r="29" spans="1:53" ht="12" customHeight="1">
      <c r="A29" s="55">
        <v>21</v>
      </c>
      <c r="B29" s="55" t="s">
        <v>129</v>
      </c>
      <c r="C29" s="60">
        <v>14308</v>
      </c>
      <c r="D29" s="55" t="s">
        <v>65</v>
      </c>
      <c r="E29" s="55" t="s">
        <v>48</v>
      </c>
      <c r="F29" s="58" t="s">
        <v>116</v>
      </c>
      <c r="G29" s="58" t="s">
        <v>117</v>
      </c>
      <c r="H29" s="59"/>
      <c r="I29" s="59" t="s">
        <v>71</v>
      </c>
      <c r="J29" s="59" t="s">
        <v>52</v>
      </c>
      <c r="K29" s="65"/>
      <c r="L29" s="51">
        <v>9</v>
      </c>
      <c r="M29" s="92">
        <v>60</v>
      </c>
      <c r="N29" s="84">
        <f aca="true" t="shared" si="9" ref="N29:N39">L29/L$8*1000</f>
        <v>473.6842105263158</v>
      </c>
      <c r="O29" s="51">
        <v>11</v>
      </c>
      <c r="P29" s="92">
        <v>91</v>
      </c>
      <c r="Q29" s="84">
        <f aca="true" t="shared" si="10" ref="Q29:Q39">O29/O$8*1000</f>
        <v>544.5544554455446</v>
      </c>
      <c r="R29" s="51">
        <v>14</v>
      </c>
      <c r="S29" s="92">
        <v>119</v>
      </c>
      <c r="T29" s="84">
        <f t="shared" si="2"/>
        <v>714.2857142857142</v>
      </c>
      <c r="U29" s="52">
        <v>13</v>
      </c>
      <c r="V29" s="96">
        <v>163</v>
      </c>
      <c r="W29" s="84">
        <f t="shared" si="3"/>
        <v>691.4893617021276</v>
      </c>
      <c r="X29" s="76">
        <v>15</v>
      </c>
      <c r="Y29" s="98">
        <v>112</v>
      </c>
      <c r="Z29" s="84">
        <f t="shared" si="4"/>
        <v>728.1553398058252</v>
      </c>
      <c r="AA29" s="76">
        <v>5</v>
      </c>
      <c r="AB29" s="98">
        <v>175</v>
      </c>
      <c r="AC29" s="84">
        <f t="shared" si="5"/>
        <v>287.3563218390805</v>
      </c>
      <c r="AD29" s="45">
        <v>17</v>
      </c>
      <c r="AE29" s="92">
        <v>56</v>
      </c>
      <c r="AF29" s="84">
        <f t="shared" si="7"/>
        <v>772.7272727272727</v>
      </c>
      <c r="AG29" s="85">
        <v>21</v>
      </c>
      <c r="AH29" s="92">
        <v>81</v>
      </c>
      <c r="AI29" s="84">
        <f t="shared" si="8"/>
        <v>954.5454545454546</v>
      </c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86">
        <f>(LARGE((N29,Q29,T29,W29,Z29,AC29,AF29,AI29),1)+LARGE((N29,Q29,T29,W29,Z29,AC29,AF29,AI29),2)+LARGE((N29,Q29,T29,W29,Z29,AC29,AF29,AI29),3)+LARGE((N29,Q29,T29,W29,Z29,AC29,AF29,AI29),4)+LARGE((N29,Q29,T29,W29,Z29,AC29,AF29,AI29),5))/5</f>
        <v>772.2406286132789</v>
      </c>
      <c r="AZ29" s="85">
        <v>21</v>
      </c>
      <c r="BA29" s="77"/>
    </row>
    <row r="30" spans="1:123" ht="12" customHeight="1">
      <c r="A30" s="55">
        <v>22</v>
      </c>
      <c r="B30" s="55" t="s">
        <v>15</v>
      </c>
      <c r="C30" s="60">
        <v>21598</v>
      </c>
      <c r="D30" s="55" t="s">
        <v>88</v>
      </c>
      <c r="E30" s="55" t="s">
        <v>48</v>
      </c>
      <c r="F30" s="58" t="s">
        <v>117</v>
      </c>
      <c r="G30" s="58"/>
      <c r="H30" s="59"/>
      <c r="I30" s="59" t="s">
        <v>51</v>
      </c>
      <c r="J30" s="59" t="s">
        <v>52</v>
      </c>
      <c r="K30" s="64" t="s">
        <v>93</v>
      </c>
      <c r="L30" s="51">
        <v>13</v>
      </c>
      <c r="M30" s="92">
        <v>84</v>
      </c>
      <c r="N30" s="84">
        <f t="shared" si="9"/>
        <v>684.2105263157895</v>
      </c>
      <c r="O30" s="51">
        <v>13</v>
      </c>
      <c r="P30" s="92">
        <v>15</v>
      </c>
      <c r="Q30" s="84">
        <f t="shared" si="10"/>
        <v>643.5643564356436</v>
      </c>
      <c r="R30" s="52"/>
      <c r="S30" s="96"/>
      <c r="T30" s="84">
        <f t="shared" si="2"/>
        <v>0</v>
      </c>
      <c r="U30" s="52"/>
      <c r="V30" s="96"/>
      <c r="W30" s="84">
        <f t="shared" si="3"/>
        <v>0</v>
      </c>
      <c r="X30" s="76">
        <v>16</v>
      </c>
      <c r="Y30" s="98">
        <v>28</v>
      </c>
      <c r="Z30" s="84">
        <f t="shared" si="4"/>
        <v>776.6990291262135</v>
      </c>
      <c r="AA30" s="76">
        <v>11</v>
      </c>
      <c r="AB30" s="98">
        <v>97</v>
      </c>
      <c r="AC30" s="84">
        <f t="shared" si="5"/>
        <v>632.183908045977</v>
      </c>
      <c r="AD30" s="45">
        <v>17</v>
      </c>
      <c r="AE30" s="92">
        <v>28</v>
      </c>
      <c r="AF30" s="84">
        <f t="shared" si="7"/>
        <v>772.7272727272727</v>
      </c>
      <c r="AG30" s="85">
        <v>19</v>
      </c>
      <c r="AH30" s="92">
        <v>87</v>
      </c>
      <c r="AI30" s="84">
        <f t="shared" si="8"/>
        <v>863.6363636363636</v>
      </c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86">
        <f>(LARGE((N30,Q30,T30,W30,Z30,AC30,AF30,AI30),1)+LARGE((N30,Q30,T30,W30,Z30,AC30,AF30,AI30),2)+LARGE((N30,Q30,T30,W30,Z30,AC30,AF30,AI30),3)+LARGE((N30,Q30,T30,W30,Z30,AC30,AF30,AI30),4)+LARGE((N30,Q30,T30,W30,Z30,AC30,AF30,AI30),5))/5</f>
        <v>748.1675096482566</v>
      </c>
      <c r="AZ30" s="85">
        <v>22</v>
      </c>
      <c r="BA30" s="77"/>
      <c r="DS30" s="72"/>
    </row>
    <row r="31" spans="1:53" ht="12" customHeight="1">
      <c r="A31" s="55">
        <v>23</v>
      </c>
      <c r="B31" s="55" t="s">
        <v>127</v>
      </c>
      <c r="C31" s="60">
        <v>29952</v>
      </c>
      <c r="D31" s="55" t="s">
        <v>47</v>
      </c>
      <c r="E31" s="55" t="s">
        <v>48</v>
      </c>
      <c r="F31" s="58" t="s">
        <v>117</v>
      </c>
      <c r="G31" s="58"/>
      <c r="H31" s="59"/>
      <c r="I31" s="59" t="s">
        <v>51</v>
      </c>
      <c r="J31" s="59" t="s">
        <v>63</v>
      </c>
      <c r="K31" s="62" t="s">
        <v>53</v>
      </c>
      <c r="L31" s="51">
        <v>11</v>
      </c>
      <c r="M31" s="92">
        <v>31</v>
      </c>
      <c r="N31" s="84">
        <f t="shared" si="9"/>
        <v>578.9473684210526</v>
      </c>
      <c r="O31" s="51">
        <v>8</v>
      </c>
      <c r="P31" s="92">
        <v>39</v>
      </c>
      <c r="Q31" s="84">
        <f t="shared" si="10"/>
        <v>396.03960396039605</v>
      </c>
      <c r="R31" s="52">
        <v>11</v>
      </c>
      <c r="S31" s="96">
        <v>20</v>
      </c>
      <c r="T31" s="84">
        <f t="shared" si="2"/>
        <v>561.2244897959183</v>
      </c>
      <c r="U31" s="52">
        <v>9</v>
      </c>
      <c r="V31" s="96">
        <v>18</v>
      </c>
      <c r="W31" s="84">
        <f t="shared" si="3"/>
        <v>478.7234042553191</v>
      </c>
      <c r="X31" s="76">
        <v>15</v>
      </c>
      <c r="Y31" s="98">
        <v>24</v>
      </c>
      <c r="Z31" s="84">
        <f t="shared" si="4"/>
        <v>728.1553398058252</v>
      </c>
      <c r="AA31" s="76">
        <v>14</v>
      </c>
      <c r="AB31" s="98">
        <v>22</v>
      </c>
      <c r="AC31" s="84">
        <f t="shared" si="5"/>
        <v>804.5977011494253</v>
      </c>
      <c r="AD31" s="45">
        <v>19</v>
      </c>
      <c r="AE31" s="92">
        <v>39</v>
      </c>
      <c r="AF31" s="84">
        <f t="shared" si="7"/>
        <v>863.6363636363636</v>
      </c>
      <c r="AG31" s="85">
        <v>16</v>
      </c>
      <c r="AH31" s="92">
        <v>20</v>
      </c>
      <c r="AI31" s="84">
        <f t="shared" si="8"/>
        <v>727.2727272727273</v>
      </c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86">
        <f>(LARGE((N31,Q31,T31,W31,Z31,AC31,AF31,AI31),1)+LARGE((N31,Q31,T31,W31,Z31,AC31,AF31,AI31),2)+LARGE((N31,Q31,T31,W31,Z31,AC31,AF31,AI31),3)+LARGE((N31,Q31,T31,W31,Z31,AC31,AF31,AI31),4)+LARGE((N31,Q31,T31,W31,Z31,AC31,AF31,AI31),5))/5</f>
        <v>740.5219000570787</v>
      </c>
      <c r="AZ31" s="85">
        <v>23</v>
      </c>
      <c r="BA31" s="78"/>
    </row>
    <row r="32" spans="1:123" ht="12" customHeight="1">
      <c r="A32" s="55">
        <v>24</v>
      </c>
      <c r="B32" s="55" t="s">
        <v>94</v>
      </c>
      <c r="C32" s="60">
        <v>36654</v>
      </c>
      <c r="D32" s="55" t="s">
        <v>73</v>
      </c>
      <c r="E32" s="55" t="s">
        <v>60</v>
      </c>
      <c r="F32" s="58" t="s">
        <v>61</v>
      </c>
      <c r="G32" s="58" t="s">
        <v>62</v>
      </c>
      <c r="H32" s="59" t="s">
        <v>102</v>
      </c>
      <c r="I32" s="59" t="s">
        <v>51</v>
      </c>
      <c r="J32" s="59" t="s">
        <v>92</v>
      </c>
      <c r="K32" s="62" t="s">
        <v>53</v>
      </c>
      <c r="L32" s="51">
        <v>12</v>
      </c>
      <c r="M32" s="92">
        <v>32</v>
      </c>
      <c r="N32" s="84">
        <f t="shared" si="9"/>
        <v>631.578947368421</v>
      </c>
      <c r="O32" s="51">
        <v>16</v>
      </c>
      <c r="P32" s="92">
        <v>113</v>
      </c>
      <c r="Q32" s="84">
        <f t="shared" si="10"/>
        <v>792.0792079207921</v>
      </c>
      <c r="R32" s="51">
        <v>11</v>
      </c>
      <c r="S32" s="92">
        <v>98</v>
      </c>
      <c r="T32" s="84">
        <f t="shared" si="2"/>
        <v>561.2244897959183</v>
      </c>
      <c r="U32" s="52">
        <v>14</v>
      </c>
      <c r="V32" s="96">
        <v>94</v>
      </c>
      <c r="W32" s="84">
        <f t="shared" si="3"/>
        <v>744.6808510638298</v>
      </c>
      <c r="X32" s="76">
        <v>12</v>
      </c>
      <c r="Y32" s="98">
        <v>75</v>
      </c>
      <c r="Z32" s="84">
        <f t="shared" si="4"/>
        <v>582.5242718446601</v>
      </c>
      <c r="AA32" s="76">
        <v>16</v>
      </c>
      <c r="AB32" s="98">
        <v>28</v>
      </c>
      <c r="AC32" s="84">
        <f t="shared" si="5"/>
        <v>919.5402298850576</v>
      </c>
      <c r="AD32" s="45"/>
      <c r="AE32" s="92"/>
      <c r="AF32" s="84">
        <f t="shared" si="7"/>
        <v>0</v>
      </c>
      <c r="AG32" s="85"/>
      <c r="AH32" s="92"/>
      <c r="AI32" s="84">
        <f t="shared" si="8"/>
        <v>0</v>
      </c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86">
        <f>(LARGE((N32,Q32,T32,W32,Z32,AC32,AF32,AI32),1)+LARGE((N32,Q32,T32,W32,Z32,AC32,AF32,AI32),2)+LARGE((N32,Q32,T32,W32,Z32,AC32,AF32,AI32),3)+LARGE((N32,Q32,T32,W32,Z32,AC32,AF32,AI32),4)+LARGE((N32,Q32,T32,W32,Z32,AC32,AF32,AI32),5))/5</f>
        <v>734.080701616552</v>
      </c>
      <c r="AZ32" s="85">
        <v>24</v>
      </c>
      <c r="BA32" s="77"/>
      <c r="DR32" s="73"/>
      <c r="DS32" s="72"/>
    </row>
    <row r="33" spans="1:123" ht="12" customHeight="1">
      <c r="A33" s="55">
        <v>25</v>
      </c>
      <c r="B33" s="55" t="s">
        <v>16</v>
      </c>
      <c r="C33" s="60">
        <v>16966</v>
      </c>
      <c r="D33" s="55" t="s">
        <v>84</v>
      </c>
      <c r="E33" s="55" t="s">
        <v>48</v>
      </c>
      <c r="F33" s="58" t="s">
        <v>116</v>
      </c>
      <c r="G33" s="58" t="s">
        <v>117</v>
      </c>
      <c r="H33" s="59"/>
      <c r="I33" s="59" t="s">
        <v>51</v>
      </c>
      <c r="J33" s="59" t="s">
        <v>52</v>
      </c>
      <c r="K33" s="64" t="s">
        <v>85</v>
      </c>
      <c r="L33" s="51">
        <v>10</v>
      </c>
      <c r="M33" s="92">
        <v>95</v>
      </c>
      <c r="N33" s="84">
        <f t="shared" si="9"/>
        <v>526.3157894736842</v>
      </c>
      <c r="O33" s="51">
        <v>10</v>
      </c>
      <c r="P33" s="92">
        <v>38</v>
      </c>
      <c r="Q33" s="84">
        <f t="shared" si="10"/>
        <v>495.049504950495</v>
      </c>
      <c r="R33" s="51">
        <v>8</v>
      </c>
      <c r="S33" s="92">
        <v>164</v>
      </c>
      <c r="T33" s="84">
        <f t="shared" si="2"/>
        <v>408.1632653061224</v>
      </c>
      <c r="U33" s="52">
        <v>11</v>
      </c>
      <c r="V33" s="96">
        <v>140</v>
      </c>
      <c r="W33" s="84">
        <f t="shared" si="3"/>
        <v>585.1063829787234</v>
      </c>
      <c r="X33" s="76">
        <v>16</v>
      </c>
      <c r="Y33" s="98">
        <v>22</v>
      </c>
      <c r="Z33" s="84">
        <f t="shared" si="4"/>
        <v>776.6990291262135</v>
      </c>
      <c r="AA33" s="76">
        <v>8</v>
      </c>
      <c r="AB33" s="98">
        <v>97</v>
      </c>
      <c r="AC33" s="84">
        <f t="shared" si="5"/>
        <v>459.7701149425288</v>
      </c>
      <c r="AD33" s="45">
        <v>20</v>
      </c>
      <c r="AE33" s="92">
        <v>104</v>
      </c>
      <c r="AF33" s="84">
        <f t="shared" si="7"/>
        <v>909.090909090909</v>
      </c>
      <c r="AG33" s="85">
        <v>19</v>
      </c>
      <c r="AH33" s="92">
        <v>88</v>
      </c>
      <c r="AI33" s="84">
        <f t="shared" si="8"/>
        <v>863.6363636363636</v>
      </c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86">
        <f>(LARGE((N33,Q33,T33,W33,Z33,AC33,AF33,AI33),1)+LARGE((N33,Q33,T33,W33,Z33,AC33,AF33,AI33),2)+LARGE((N33,Q33,T33,W33,Z33,AC33,AF33,AI33),3)+LARGE((N33,Q33,T33,W33,Z33,AC33,AF33,AI33),4)+LARGE((N33,Q33,T33,W33,Z33,AC33,AF33,AI33),5))/5</f>
        <v>732.1696948611788</v>
      </c>
      <c r="AZ33" s="85">
        <v>25</v>
      </c>
      <c r="BA33" s="77"/>
      <c r="DS33" s="72"/>
    </row>
    <row r="34" spans="1:123" ht="12" customHeight="1">
      <c r="A34" s="55">
        <v>26</v>
      </c>
      <c r="B34" s="55" t="s">
        <v>113</v>
      </c>
      <c r="C34" s="60">
        <v>35194</v>
      </c>
      <c r="D34" s="55" t="s">
        <v>47</v>
      </c>
      <c r="E34" s="55" t="s">
        <v>60</v>
      </c>
      <c r="F34" s="58" t="s">
        <v>61</v>
      </c>
      <c r="G34" s="58" t="s">
        <v>62</v>
      </c>
      <c r="H34" s="59" t="s">
        <v>102</v>
      </c>
      <c r="I34" s="59" t="s">
        <v>51</v>
      </c>
      <c r="J34" s="59" t="s">
        <v>89</v>
      </c>
      <c r="K34" s="64" t="s">
        <v>69</v>
      </c>
      <c r="L34" s="51">
        <v>19</v>
      </c>
      <c r="M34" s="92">
        <v>53</v>
      </c>
      <c r="N34" s="84">
        <f t="shared" si="9"/>
        <v>1000</v>
      </c>
      <c r="O34" s="51">
        <v>10</v>
      </c>
      <c r="P34" s="92">
        <v>36</v>
      </c>
      <c r="Q34" s="84">
        <f t="shared" si="10"/>
        <v>495.049504950495</v>
      </c>
      <c r="R34" s="52"/>
      <c r="S34" s="96"/>
      <c r="T34" s="84">
        <f t="shared" si="2"/>
        <v>0</v>
      </c>
      <c r="U34" s="52">
        <v>13</v>
      </c>
      <c r="V34" s="96">
        <v>30</v>
      </c>
      <c r="W34" s="84">
        <f t="shared" si="3"/>
        <v>691.4893617021276</v>
      </c>
      <c r="X34" s="76">
        <v>11</v>
      </c>
      <c r="Y34" s="98">
        <v>25</v>
      </c>
      <c r="Z34" s="84">
        <f t="shared" si="4"/>
        <v>533.9805825242719</v>
      </c>
      <c r="AA34" s="76">
        <v>16</v>
      </c>
      <c r="AB34" s="98">
        <v>112</v>
      </c>
      <c r="AC34" s="84">
        <f t="shared" si="5"/>
        <v>919.5402298850576</v>
      </c>
      <c r="AD34" s="45"/>
      <c r="AE34" s="92"/>
      <c r="AF34" s="84">
        <f t="shared" si="7"/>
        <v>0</v>
      </c>
      <c r="AG34" s="85"/>
      <c r="AH34" s="92"/>
      <c r="AI34" s="84">
        <f t="shared" si="8"/>
        <v>0</v>
      </c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86">
        <f>(LARGE((N34,Q34,T34,W34,Z34,AC34,AF34,AI34),1)+LARGE((N34,Q34,T34,W34,Z34,AC34,AF34,AI34),2)+LARGE((N34,Q34,T34,W34,Z34,AC34,AF34,AI34),3)+LARGE((N34,Q34,T34,W34,Z34,AC34,AF34,AI34),4)+LARGE((N34,Q34,T34,W34,Z34,AC34,AF34,AI34),5))/5</f>
        <v>728.0119358123904</v>
      </c>
      <c r="AZ34" s="85">
        <v>26</v>
      </c>
      <c r="BA34" s="77"/>
      <c r="DS34" s="72"/>
    </row>
    <row r="35" spans="1:123" ht="12" customHeight="1">
      <c r="A35" s="55">
        <v>27</v>
      </c>
      <c r="B35" s="55" t="s">
        <v>121</v>
      </c>
      <c r="C35" s="60">
        <v>28982</v>
      </c>
      <c r="D35" s="55" t="s">
        <v>47</v>
      </c>
      <c r="E35" s="55" t="s">
        <v>106</v>
      </c>
      <c r="F35" s="58" t="s">
        <v>118</v>
      </c>
      <c r="G35" s="58" t="s">
        <v>117</v>
      </c>
      <c r="H35" s="59" t="s">
        <v>119</v>
      </c>
      <c r="I35" s="59" t="s">
        <v>71</v>
      </c>
      <c r="J35" s="59" t="s">
        <v>77</v>
      </c>
      <c r="K35" s="62" t="s">
        <v>53</v>
      </c>
      <c r="L35" s="51">
        <v>13</v>
      </c>
      <c r="M35" s="92">
        <v>97</v>
      </c>
      <c r="N35" s="84">
        <f t="shared" si="9"/>
        <v>684.2105263157895</v>
      </c>
      <c r="O35" s="51">
        <v>15</v>
      </c>
      <c r="P35" s="96">
        <v>98</v>
      </c>
      <c r="Q35" s="84">
        <f t="shared" si="10"/>
        <v>742.5742574257425</v>
      </c>
      <c r="R35" s="52"/>
      <c r="S35" s="96"/>
      <c r="T35" s="84">
        <f t="shared" si="2"/>
        <v>0</v>
      </c>
      <c r="U35" s="52"/>
      <c r="V35" s="96"/>
      <c r="W35" s="84">
        <f t="shared" si="3"/>
        <v>0</v>
      </c>
      <c r="X35" s="76">
        <v>17</v>
      </c>
      <c r="Y35" s="98">
        <v>43</v>
      </c>
      <c r="Z35" s="84">
        <f t="shared" si="4"/>
        <v>825.2427184466019</v>
      </c>
      <c r="AA35" s="76">
        <v>10</v>
      </c>
      <c r="AB35" s="98">
        <v>95</v>
      </c>
      <c r="AC35" s="84">
        <f t="shared" si="5"/>
        <v>574.712643678161</v>
      </c>
      <c r="AD35" s="105">
        <v>16</v>
      </c>
      <c r="AE35" s="96">
        <v>102</v>
      </c>
      <c r="AF35" s="84">
        <f t="shared" si="7"/>
        <v>727.2727272727273</v>
      </c>
      <c r="AG35" s="89">
        <v>14</v>
      </c>
      <c r="AH35" s="96">
        <v>44</v>
      </c>
      <c r="AI35" s="84">
        <f t="shared" si="8"/>
        <v>636.3636363636364</v>
      </c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86">
        <f>(LARGE((N35,Q35,T35,W35,Z35,AC35,AF35,AI35),1)+LARGE((N35,Q35,T35,W35,Z35,AC35,AF35,AI35),2)+LARGE((N35,Q35,T35,W35,Z35,AC35,AF35,AI35),3)+LARGE((N35,Q35,T35,W35,Z35,AC35,AF35,AI35),4)+LARGE((N35,Q35,T35,W35,Z35,AC35,AF35,AI35),5))/5</f>
        <v>723.1327731648995</v>
      </c>
      <c r="AZ35" s="85">
        <v>27</v>
      </c>
      <c r="BA35" s="77"/>
      <c r="DS35" s="72"/>
    </row>
    <row r="36" spans="1:53" ht="12" customHeight="1">
      <c r="A36" s="55">
        <v>28</v>
      </c>
      <c r="B36" s="55" t="s">
        <v>23</v>
      </c>
      <c r="C36" s="60">
        <v>23577</v>
      </c>
      <c r="D36" s="55" t="s">
        <v>88</v>
      </c>
      <c r="E36" s="55" t="s">
        <v>48</v>
      </c>
      <c r="F36" s="58" t="s">
        <v>117</v>
      </c>
      <c r="G36" s="58" t="s">
        <v>104</v>
      </c>
      <c r="H36" s="59" t="s">
        <v>102</v>
      </c>
      <c r="I36" s="59" t="s">
        <v>51</v>
      </c>
      <c r="J36" s="59" t="s">
        <v>52</v>
      </c>
      <c r="K36" s="62" t="s">
        <v>101</v>
      </c>
      <c r="L36" s="51">
        <v>11</v>
      </c>
      <c r="M36" s="92">
        <v>97</v>
      </c>
      <c r="N36" s="84">
        <f t="shared" si="9"/>
        <v>578.9473684210526</v>
      </c>
      <c r="O36" s="51">
        <v>9</v>
      </c>
      <c r="P36" s="92">
        <v>81</v>
      </c>
      <c r="Q36" s="84">
        <f t="shared" si="10"/>
        <v>445.54455445544556</v>
      </c>
      <c r="R36" s="51"/>
      <c r="S36" s="92"/>
      <c r="T36" s="84">
        <f t="shared" si="2"/>
        <v>0</v>
      </c>
      <c r="U36" s="52"/>
      <c r="V36" s="96"/>
      <c r="W36" s="84">
        <f t="shared" si="3"/>
        <v>0</v>
      </c>
      <c r="X36" s="76">
        <v>15</v>
      </c>
      <c r="Y36" s="98">
        <v>73</v>
      </c>
      <c r="Z36" s="84">
        <f t="shared" si="4"/>
        <v>728.1553398058252</v>
      </c>
      <c r="AA36" s="76">
        <v>11</v>
      </c>
      <c r="AB36" s="98">
        <v>143</v>
      </c>
      <c r="AC36" s="84">
        <f t="shared" si="5"/>
        <v>632.183908045977</v>
      </c>
      <c r="AD36" s="45">
        <v>17</v>
      </c>
      <c r="AE36" s="92">
        <v>81</v>
      </c>
      <c r="AF36" s="84">
        <f t="shared" si="7"/>
        <v>772.7272727272727</v>
      </c>
      <c r="AG36" s="85">
        <v>19</v>
      </c>
      <c r="AH36" s="92">
        <v>18</v>
      </c>
      <c r="AI36" s="84">
        <f t="shared" si="8"/>
        <v>863.6363636363636</v>
      </c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86">
        <f>(LARGE((N36,Q36,T36,W36,Z36,AC36,AF36,AI36),1)+LARGE((N36,Q36,T36,W36,Z36,AC36,AF36,AI36),2)+LARGE((N36,Q36,T36,W36,Z36,AC36,AF36,AI36),3)+LARGE((N36,Q36,T36,W36,Z36,AC36,AF36,AI36),4)+LARGE((N36,Q36,T36,W36,Z36,AC36,AF36,AI36),5))/5</f>
        <v>715.1300505272982</v>
      </c>
      <c r="AZ36" s="85">
        <v>28</v>
      </c>
      <c r="BA36" s="77"/>
    </row>
    <row r="37" spans="1:123" ht="12" customHeight="1">
      <c r="A37" s="55">
        <v>29</v>
      </c>
      <c r="B37" s="55" t="s">
        <v>1</v>
      </c>
      <c r="C37" s="60">
        <v>24769</v>
      </c>
      <c r="D37" s="55" t="s">
        <v>88</v>
      </c>
      <c r="E37" s="55" t="s">
        <v>48</v>
      </c>
      <c r="F37" s="58" t="s">
        <v>117</v>
      </c>
      <c r="G37" s="58" t="s">
        <v>86</v>
      </c>
      <c r="H37" s="59" t="s">
        <v>117</v>
      </c>
      <c r="I37" s="59" t="s">
        <v>51</v>
      </c>
      <c r="J37" s="59" t="s">
        <v>63</v>
      </c>
      <c r="K37" s="64" t="s">
        <v>97</v>
      </c>
      <c r="L37" s="51">
        <v>10</v>
      </c>
      <c r="M37" s="92">
        <v>108</v>
      </c>
      <c r="N37" s="84">
        <f t="shared" si="9"/>
        <v>526.3157894736842</v>
      </c>
      <c r="O37" s="51">
        <v>17</v>
      </c>
      <c r="P37" s="92">
        <v>120</v>
      </c>
      <c r="Q37" s="84">
        <f t="shared" si="10"/>
        <v>841.5841584158417</v>
      </c>
      <c r="R37" s="51"/>
      <c r="S37" s="92"/>
      <c r="T37" s="84">
        <f t="shared" si="2"/>
        <v>0</v>
      </c>
      <c r="U37" s="52"/>
      <c r="V37" s="96"/>
      <c r="W37" s="84">
        <f t="shared" si="3"/>
        <v>0</v>
      </c>
      <c r="X37" s="76">
        <v>17</v>
      </c>
      <c r="Y37" s="98">
        <v>90</v>
      </c>
      <c r="Z37" s="84">
        <f t="shared" si="4"/>
        <v>825.2427184466019</v>
      </c>
      <c r="AA37" s="76">
        <v>17</v>
      </c>
      <c r="AB37" s="98">
        <v>50</v>
      </c>
      <c r="AC37" s="84">
        <f t="shared" si="5"/>
        <v>977.0114942528736</v>
      </c>
      <c r="AD37" s="45"/>
      <c r="AE37" s="92"/>
      <c r="AF37" s="84">
        <f t="shared" si="7"/>
        <v>0</v>
      </c>
      <c r="AG37" s="85"/>
      <c r="AH37" s="92"/>
      <c r="AI37" s="84">
        <f t="shared" si="8"/>
        <v>0</v>
      </c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86">
        <f>(LARGE((N37,Q37,T37,W37,Z37,AC37,AF37,AI37),1)+LARGE((N37,Q37,T37,W37,Z37,AC37,AF37,AI37),2)+LARGE((N37,Q37,T37,W37,Z37,AC37,AF37,AI37),3)+LARGE((N37,Q37,T37,W37,Z37,AC37,AF37,AI37),4)+LARGE((N37,Q37,T37,W37,Z37,AC37,AF37,AI37),5))/5</f>
        <v>634.0308321178003</v>
      </c>
      <c r="AZ37" s="85">
        <v>29</v>
      </c>
      <c r="BA37" s="77"/>
      <c r="DS37" s="72"/>
    </row>
    <row r="38" spans="1:53" ht="12" customHeight="1">
      <c r="A38" s="55">
        <v>30</v>
      </c>
      <c r="B38" s="55" t="s">
        <v>17</v>
      </c>
      <c r="C38" s="60">
        <v>18264</v>
      </c>
      <c r="D38" s="55" t="s">
        <v>88</v>
      </c>
      <c r="E38" s="55" t="s">
        <v>48</v>
      </c>
      <c r="F38" s="58" t="s">
        <v>116</v>
      </c>
      <c r="G38" s="58" t="s">
        <v>117</v>
      </c>
      <c r="H38" s="59"/>
      <c r="I38" s="59" t="s">
        <v>51</v>
      </c>
      <c r="J38" s="59" t="s">
        <v>52</v>
      </c>
      <c r="K38" s="62" t="s">
        <v>53</v>
      </c>
      <c r="L38" s="51">
        <v>10</v>
      </c>
      <c r="M38" s="92">
        <v>113</v>
      </c>
      <c r="N38" s="84">
        <f t="shared" si="9"/>
        <v>526.3157894736842</v>
      </c>
      <c r="O38" s="51">
        <v>15</v>
      </c>
      <c r="P38" s="92">
        <v>118</v>
      </c>
      <c r="Q38" s="84">
        <f t="shared" si="10"/>
        <v>742.5742574257425</v>
      </c>
      <c r="R38" s="52">
        <v>4</v>
      </c>
      <c r="S38" s="96">
        <v>48</v>
      </c>
      <c r="T38" s="84">
        <f t="shared" si="2"/>
        <v>204.0816326530612</v>
      </c>
      <c r="U38" s="52">
        <v>8</v>
      </c>
      <c r="V38" s="96">
        <v>170</v>
      </c>
      <c r="W38" s="84">
        <f t="shared" si="3"/>
        <v>425.531914893617</v>
      </c>
      <c r="X38" s="76">
        <v>10</v>
      </c>
      <c r="Y38" s="98">
        <v>172</v>
      </c>
      <c r="Z38" s="84">
        <f t="shared" si="4"/>
        <v>485.43689320388347</v>
      </c>
      <c r="AA38" s="76">
        <v>8</v>
      </c>
      <c r="AB38" s="98">
        <v>114</v>
      </c>
      <c r="AC38" s="84">
        <f t="shared" si="5"/>
        <v>459.7701149425288</v>
      </c>
      <c r="AD38" s="45">
        <v>15</v>
      </c>
      <c r="AE38" s="92">
        <v>102</v>
      </c>
      <c r="AF38" s="84">
        <f t="shared" si="7"/>
        <v>681.8181818181818</v>
      </c>
      <c r="AG38" s="85">
        <v>15</v>
      </c>
      <c r="AH38" s="92">
        <v>120</v>
      </c>
      <c r="AI38" s="84">
        <f t="shared" si="8"/>
        <v>681.8181818181818</v>
      </c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86">
        <f>(LARGE((N38,Q38,T38,W38,Z38,AC38,AF38,AI38),1)+LARGE((N38,Q38,T38,W38,Z38,AC38,AF38,AI38),2)+LARGE((N38,Q38,T38,W38,Z38,AC38,AF38,AI38),3)+LARGE((N38,Q38,T38,W38,Z38,AC38,AF38,AI38),4)+LARGE((N38,Q38,T38,W38,Z38,AC38,AF38,AI38),5))/5</f>
        <v>623.5926607479347</v>
      </c>
      <c r="AZ38" s="85">
        <v>30</v>
      </c>
      <c r="BA38" s="77"/>
    </row>
    <row r="39" spans="1:123" ht="12" customHeight="1">
      <c r="A39" s="55">
        <v>31</v>
      </c>
      <c r="B39" s="55" t="s">
        <v>13</v>
      </c>
      <c r="C39" s="60">
        <v>35451</v>
      </c>
      <c r="D39" s="55" t="s">
        <v>84</v>
      </c>
      <c r="E39" s="55" t="s">
        <v>48</v>
      </c>
      <c r="F39" s="58" t="s">
        <v>117</v>
      </c>
      <c r="G39" s="58" t="s">
        <v>108</v>
      </c>
      <c r="H39" s="59" t="s">
        <v>117</v>
      </c>
      <c r="I39" s="59" t="s">
        <v>51</v>
      </c>
      <c r="J39" s="59" t="s">
        <v>96</v>
      </c>
      <c r="K39" s="64" t="s">
        <v>69</v>
      </c>
      <c r="L39" s="51">
        <v>12</v>
      </c>
      <c r="M39" s="92">
        <v>25</v>
      </c>
      <c r="N39" s="84">
        <f t="shared" si="9"/>
        <v>631.578947368421</v>
      </c>
      <c r="O39" s="51">
        <v>17</v>
      </c>
      <c r="P39" s="92">
        <v>17</v>
      </c>
      <c r="Q39" s="84">
        <f t="shared" si="10"/>
        <v>841.5841584158417</v>
      </c>
      <c r="R39" s="51"/>
      <c r="S39" s="92"/>
      <c r="T39" s="84">
        <f t="shared" si="2"/>
        <v>0</v>
      </c>
      <c r="U39" s="52"/>
      <c r="V39" s="96"/>
      <c r="W39" s="84">
        <f t="shared" si="3"/>
        <v>0</v>
      </c>
      <c r="X39" s="76">
        <v>18</v>
      </c>
      <c r="Y39" s="98">
        <v>82</v>
      </c>
      <c r="Z39" s="84">
        <f t="shared" si="4"/>
        <v>873.7864077669902</v>
      </c>
      <c r="AA39" s="76">
        <v>13</v>
      </c>
      <c r="AB39" s="98">
        <v>78</v>
      </c>
      <c r="AC39" s="84">
        <f t="shared" si="5"/>
        <v>747.1264367816093</v>
      </c>
      <c r="AD39" s="45"/>
      <c r="AE39" s="92"/>
      <c r="AF39" s="84">
        <f t="shared" si="7"/>
        <v>0</v>
      </c>
      <c r="AG39" s="85"/>
      <c r="AH39" s="92"/>
      <c r="AI39" s="84">
        <f t="shared" si="8"/>
        <v>0</v>
      </c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86">
        <f>(LARGE((N39,Q39,T39,W39,Z39,AC39,AF39,AI39),1)+LARGE((N39,Q39,T39,W39,Z39,AC39,AF39,AI39),2)+LARGE((N39,Q39,T39,W39,Z39,AC39,AF39,AI39),3)+LARGE((N39,Q39,T39,W39,Z39,AC39,AF39,AI39),4)+LARGE((N39,Q39,T39,W39,Z39,AC39,AF39,AI39),5))/5</f>
        <v>618.8151900665723</v>
      </c>
      <c r="AZ39" s="85">
        <v>31</v>
      </c>
      <c r="BA39" s="77"/>
      <c r="DS39" s="72"/>
    </row>
    <row r="40" spans="1:123" ht="12" customHeight="1">
      <c r="A40" s="55">
        <v>32</v>
      </c>
      <c r="B40" s="109" t="s">
        <v>200</v>
      </c>
      <c r="C40" s="133">
        <v>17237</v>
      </c>
      <c r="D40" s="109" t="s">
        <v>88</v>
      </c>
      <c r="E40" s="55" t="s">
        <v>48</v>
      </c>
      <c r="F40" s="80"/>
      <c r="G40" s="80"/>
      <c r="H40" s="80"/>
      <c r="I40" s="59" t="s">
        <v>51</v>
      </c>
      <c r="J40" s="87" t="s">
        <v>63</v>
      </c>
      <c r="K40" s="75"/>
      <c r="L40" s="74"/>
      <c r="M40" s="94"/>
      <c r="N40" s="91">
        <v>0</v>
      </c>
      <c r="O40" s="74"/>
      <c r="P40" s="94"/>
      <c r="Q40" s="91">
        <v>0</v>
      </c>
      <c r="R40" s="74"/>
      <c r="S40" s="94"/>
      <c r="T40" s="91">
        <v>0</v>
      </c>
      <c r="U40" s="74"/>
      <c r="V40" s="94"/>
      <c r="W40" s="91">
        <v>0</v>
      </c>
      <c r="X40" s="76">
        <v>15</v>
      </c>
      <c r="Y40" s="98">
        <v>43</v>
      </c>
      <c r="Z40" s="84">
        <f t="shared" si="4"/>
        <v>728.1553398058252</v>
      </c>
      <c r="AA40" s="76">
        <v>10</v>
      </c>
      <c r="AB40" s="98">
        <v>174</v>
      </c>
      <c r="AC40" s="84">
        <f t="shared" si="5"/>
        <v>574.712643678161</v>
      </c>
      <c r="AD40" s="74">
        <v>21</v>
      </c>
      <c r="AE40" s="99">
        <v>113</v>
      </c>
      <c r="AF40" s="84">
        <f t="shared" si="7"/>
        <v>954.5454545454546</v>
      </c>
      <c r="AG40" s="88">
        <v>18</v>
      </c>
      <c r="AH40" s="99">
        <v>115</v>
      </c>
      <c r="AI40" s="84">
        <f t="shared" si="8"/>
        <v>818.1818181818182</v>
      </c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81"/>
      <c r="AX40" s="81"/>
      <c r="AY40" s="86">
        <f>(LARGE((N40,Q40,T40,W40,Z40,AC40,AF40,AI40),1)+LARGE((N40,Q40,T40,W40,Z40,AC40,AF40,AI40),2)+LARGE((N40,Q40,T40,W40,Z40,AC40,AF40,AI40),3)+LARGE((N40,Q40,T40,W40,Z40,AC40,AF40,AI40),4)+LARGE((N40,Q40,T40,W40,Z40,AC40,AF40,AI40),5))/5</f>
        <v>615.1190512422518</v>
      </c>
      <c r="AZ40" s="85">
        <v>32</v>
      </c>
      <c r="BA40" s="77"/>
      <c r="DS40" s="72"/>
    </row>
    <row r="41" spans="1:123" ht="12" customHeight="1">
      <c r="A41" s="55">
        <v>33</v>
      </c>
      <c r="B41" s="55" t="s">
        <v>169</v>
      </c>
      <c r="C41" s="60">
        <v>28688</v>
      </c>
      <c r="D41" s="55" t="s">
        <v>47</v>
      </c>
      <c r="E41" s="55" t="s">
        <v>56</v>
      </c>
      <c r="F41" s="58" t="s">
        <v>68</v>
      </c>
      <c r="G41" s="58"/>
      <c r="H41" s="59" t="s">
        <v>117</v>
      </c>
      <c r="I41" s="59" t="s">
        <v>51</v>
      </c>
      <c r="J41" s="59" t="s">
        <v>63</v>
      </c>
      <c r="K41" s="63" t="s">
        <v>69</v>
      </c>
      <c r="L41" s="51"/>
      <c r="M41" s="92"/>
      <c r="N41" s="84">
        <f>L41/L$8*1000</f>
        <v>0</v>
      </c>
      <c r="O41" s="51"/>
      <c r="P41" s="92"/>
      <c r="Q41" s="84">
        <f>O41/O$8*1000</f>
        <v>0</v>
      </c>
      <c r="R41" s="51">
        <v>14</v>
      </c>
      <c r="S41" s="92">
        <v>178</v>
      </c>
      <c r="T41" s="84">
        <f>R41/R$8*1000</f>
        <v>714.2857142857142</v>
      </c>
      <c r="U41" s="52">
        <v>13</v>
      </c>
      <c r="V41" s="96">
        <v>13</v>
      </c>
      <c r="W41" s="84">
        <f>U41/U$8*1000</f>
        <v>691.4893617021276</v>
      </c>
      <c r="X41" s="76">
        <v>17</v>
      </c>
      <c r="Y41" s="98">
        <v>136</v>
      </c>
      <c r="Z41" s="84">
        <f t="shared" si="4"/>
        <v>825.2427184466019</v>
      </c>
      <c r="AA41" s="76">
        <v>11</v>
      </c>
      <c r="AB41" s="98">
        <v>81</v>
      </c>
      <c r="AC41" s="84">
        <f t="shared" si="5"/>
        <v>632.183908045977</v>
      </c>
      <c r="AD41" s="45"/>
      <c r="AE41" s="92"/>
      <c r="AF41" s="84">
        <f t="shared" si="7"/>
        <v>0</v>
      </c>
      <c r="AG41" s="83"/>
      <c r="AH41" s="92"/>
      <c r="AI41" s="84">
        <f t="shared" si="8"/>
        <v>0</v>
      </c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30"/>
      <c r="AX41" s="130"/>
      <c r="AY41" s="86">
        <f>(LARGE((N41,Q41,T41,W41,Z41,AC41,AF41,AI41),1)+LARGE((N41,Q41,T41,W41,Z41,AC41,AF41,AI41),2)+LARGE((N41,Q41,T41,W41,Z41,AC41,AF41,AI41),3)+LARGE((N41,Q41,T41,W41,Z41,AC41,AF41,AI41),4)+LARGE((N41,Q41,T41,W41,Z41,AC41,AF41,AI41),5))/5</f>
        <v>572.6403404960841</v>
      </c>
      <c r="AZ41" s="85">
        <v>33</v>
      </c>
      <c r="BA41" s="77"/>
      <c r="DS41" s="72"/>
    </row>
    <row r="42" spans="1:123" ht="12" customHeight="1">
      <c r="A42" s="55">
        <v>34</v>
      </c>
      <c r="B42" s="55" t="s">
        <v>123</v>
      </c>
      <c r="C42" s="60">
        <v>35595</v>
      </c>
      <c r="D42" s="55" t="s">
        <v>73</v>
      </c>
      <c r="E42" s="55" t="s">
        <v>48</v>
      </c>
      <c r="F42" s="58" t="s">
        <v>117</v>
      </c>
      <c r="G42" s="58" t="s">
        <v>108</v>
      </c>
      <c r="H42" s="59" t="s">
        <v>102</v>
      </c>
      <c r="I42" s="59" t="s">
        <v>51</v>
      </c>
      <c r="J42" s="59" t="s">
        <v>96</v>
      </c>
      <c r="K42" s="62" t="s">
        <v>107</v>
      </c>
      <c r="L42" s="51">
        <v>12</v>
      </c>
      <c r="M42" s="92">
        <v>40</v>
      </c>
      <c r="N42" s="84">
        <f>L42/L$8*1000</f>
        <v>631.578947368421</v>
      </c>
      <c r="O42" s="51">
        <v>15</v>
      </c>
      <c r="P42" s="92">
        <v>17</v>
      </c>
      <c r="Q42" s="84">
        <f>O42/O$8*1000</f>
        <v>742.5742574257425</v>
      </c>
      <c r="R42" s="51"/>
      <c r="S42" s="92"/>
      <c r="T42" s="84">
        <f>R42/R$8*1000</f>
        <v>0</v>
      </c>
      <c r="U42" s="52"/>
      <c r="V42" s="96"/>
      <c r="W42" s="84">
        <f>U42/U$8*1000</f>
        <v>0</v>
      </c>
      <c r="X42" s="76">
        <v>14</v>
      </c>
      <c r="Y42" s="98">
        <v>136</v>
      </c>
      <c r="Z42" s="84">
        <f t="shared" si="4"/>
        <v>679.6116504854368</v>
      </c>
      <c r="AA42" s="76">
        <v>8</v>
      </c>
      <c r="AB42" s="98">
        <v>70</v>
      </c>
      <c r="AC42" s="84">
        <f t="shared" si="5"/>
        <v>459.7701149425288</v>
      </c>
      <c r="AD42" s="45"/>
      <c r="AE42" s="92"/>
      <c r="AF42" s="84">
        <f t="shared" si="7"/>
        <v>0</v>
      </c>
      <c r="AG42" s="85"/>
      <c r="AH42" s="92"/>
      <c r="AI42" s="84">
        <f t="shared" si="8"/>
        <v>0</v>
      </c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86">
        <f>(LARGE((N42,Q42,T42,W42,Z42,AC42,AF42,AI42),1)+LARGE((N42,Q42,T42,W42,Z42,AC42,AF42,AI42),2)+LARGE((N42,Q42,T42,W42,Z42,AC42,AF42,AI42),3)+LARGE((N42,Q42,T42,W42,Z42,AC42,AF42,AI42),4)+LARGE((N42,Q42,T42,W42,Z42,AC42,AF42,AI42),5))/5</f>
        <v>502.70699404442587</v>
      </c>
      <c r="AZ42" s="85">
        <v>34</v>
      </c>
      <c r="BA42" s="77"/>
      <c r="DS42" s="72"/>
    </row>
    <row r="43" spans="1:123" ht="12" customHeight="1">
      <c r="A43" s="55">
        <v>35</v>
      </c>
      <c r="B43" s="55" t="s">
        <v>158</v>
      </c>
      <c r="C43" s="60">
        <v>31755</v>
      </c>
      <c r="D43" s="55" t="s">
        <v>47</v>
      </c>
      <c r="E43" s="55" t="s">
        <v>48</v>
      </c>
      <c r="F43" s="58" t="s">
        <v>155</v>
      </c>
      <c r="G43" s="58"/>
      <c r="H43" s="58"/>
      <c r="I43" s="59" t="s">
        <v>51</v>
      </c>
      <c r="J43" s="59" t="s">
        <v>52</v>
      </c>
      <c r="K43" s="63" t="s">
        <v>159</v>
      </c>
      <c r="L43" s="50"/>
      <c r="M43" s="93"/>
      <c r="N43" s="84">
        <f>L43/L$8*1000</f>
        <v>0</v>
      </c>
      <c r="O43" s="51">
        <v>18</v>
      </c>
      <c r="P43" s="92">
        <v>32</v>
      </c>
      <c r="Q43" s="84">
        <f>O43/O$8*1000</f>
        <v>891.0891089108911</v>
      </c>
      <c r="R43" s="51">
        <v>14</v>
      </c>
      <c r="S43" s="92">
        <v>175</v>
      </c>
      <c r="T43" s="84">
        <f>R43/R$8*1000</f>
        <v>714.2857142857142</v>
      </c>
      <c r="U43" s="52">
        <v>13</v>
      </c>
      <c r="V43" s="96">
        <v>28</v>
      </c>
      <c r="W43" s="84">
        <f>U43/U$8*1000</f>
        <v>691.4893617021276</v>
      </c>
      <c r="X43" s="51"/>
      <c r="Y43" s="92"/>
      <c r="Z43" s="84">
        <f t="shared" si="4"/>
        <v>0</v>
      </c>
      <c r="AA43" s="51"/>
      <c r="AB43" s="92"/>
      <c r="AC43" s="84">
        <f t="shared" si="5"/>
        <v>0</v>
      </c>
      <c r="AD43" s="45"/>
      <c r="AE43" s="92"/>
      <c r="AF43" s="84">
        <f t="shared" si="7"/>
        <v>0</v>
      </c>
      <c r="AG43" s="85"/>
      <c r="AH43" s="92"/>
      <c r="AI43" s="84">
        <f t="shared" si="8"/>
        <v>0</v>
      </c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86">
        <f>(LARGE((N43,Q43,T43,W43,Z43,AC43,AF43,AI43),1)+LARGE((N43,Q43,T43,W43,Z43,AC43,AF43,AI43),2)+LARGE((N43,Q43,T43,W43,Z43,AC43,AF43,AI43),3)+LARGE((N43,Q43,T43,W43,Z43,AC43,AF43,AI43),4)+LARGE((N43,Q43,T43,W43,Z43,AC43,AF43,AI43),5))/5</f>
        <v>459.3728369797465</v>
      </c>
      <c r="AZ43" s="85">
        <v>35</v>
      </c>
      <c r="BA43" s="77"/>
      <c r="DS43" s="72"/>
    </row>
    <row r="44" spans="1:123" ht="12" customHeight="1">
      <c r="A44" s="55">
        <v>36</v>
      </c>
      <c r="B44" s="55" t="s">
        <v>19</v>
      </c>
      <c r="C44" s="60">
        <v>20221</v>
      </c>
      <c r="D44" s="55" t="s">
        <v>88</v>
      </c>
      <c r="E44" s="55" t="s">
        <v>48</v>
      </c>
      <c r="F44" s="58" t="s">
        <v>117</v>
      </c>
      <c r="G44" s="58" t="s">
        <v>86</v>
      </c>
      <c r="H44" s="59" t="s">
        <v>117</v>
      </c>
      <c r="I44" s="59" t="s">
        <v>51</v>
      </c>
      <c r="J44" s="59" t="s">
        <v>63</v>
      </c>
      <c r="K44" s="65"/>
      <c r="L44" s="51">
        <v>6</v>
      </c>
      <c r="M44" s="92">
        <v>92</v>
      </c>
      <c r="N44" s="84">
        <f>L44/L$8*1000</f>
        <v>315.7894736842105</v>
      </c>
      <c r="O44" s="51">
        <v>13</v>
      </c>
      <c r="P44" s="92">
        <v>87</v>
      </c>
      <c r="Q44" s="84">
        <f>O44/O$8*1000</f>
        <v>643.5643564356436</v>
      </c>
      <c r="R44" s="51"/>
      <c r="S44" s="92"/>
      <c r="T44" s="84">
        <f>R44/R$8*1000</f>
        <v>0</v>
      </c>
      <c r="U44" s="52"/>
      <c r="V44" s="96"/>
      <c r="W44" s="84">
        <f>U44/U$8*1000</f>
        <v>0</v>
      </c>
      <c r="X44" s="76">
        <v>9</v>
      </c>
      <c r="Y44" s="98">
        <v>95</v>
      </c>
      <c r="Z44" s="84">
        <f t="shared" si="4"/>
        <v>436.8932038834951</v>
      </c>
      <c r="AA44" s="76">
        <v>10</v>
      </c>
      <c r="AB44" s="98">
        <v>42</v>
      </c>
      <c r="AC44" s="84">
        <f t="shared" si="5"/>
        <v>574.712643678161</v>
      </c>
      <c r="AD44" s="45"/>
      <c r="AE44" s="92"/>
      <c r="AF44" s="84">
        <f t="shared" si="7"/>
        <v>0</v>
      </c>
      <c r="AG44" s="85"/>
      <c r="AH44" s="92"/>
      <c r="AI44" s="84">
        <f t="shared" si="8"/>
        <v>0</v>
      </c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86">
        <f>(LARGE((N44,Q44,T44,W44,Z44,AC44,AF44,AI44),1)+LARGE((N44,Q44,T44,W44,Z44,AC44,AF44,AI44),2)+LARGE((N44,Q44,T44,W44,Z44,AC44,AF44,AI44),3)+LARGE((N44,Q44,T44,W44,Z44,AC44,AF44,AI44),4)+LARGE((N44,Q44,T44,W44,Z44,AC44,AF44,AI44),5))/5</f>
        <v>394.191935536302</v>
      </c>
      <c r="AZ44" s="85">
        <v>36</v>
      </c>
      <c r="BA44" s="77"/>
      <c r="DP44" s="15"/>
      <c r="DQ44" s="15"/>
      <c r="DS44" s="72"/>
    </row>
    <row r="45" spans="1:123" ht="12" customHeight="1">
      <c r="A45" s="55">
        <v>37</v>
      </c>
      <c r="B45" s="109" t="s">
        <v>198</v>
      </c>
      <c r="C45" s="133">
        <v>21316</v>
      </c>
      <c r="D45" s="109" t="s">
        <v>65</v>
      </c>
      <c r="E45" s="55" t="s">
        <v>106</v>
      </c>
      <c r="F45" s="80"/>
      <c r="G45" s="80"/>
      <c r="H45" s="80"/>
      <c r="I45" s="80"/>
      <c r="J45" s="80"/>
      <c r="K45" s="75"/>
      <c r="L45" s="74"/>
      <c r="M45" s="94"/>
      <c r="N45" s="91">
        <v>0</v>
      </c>
      <c r="O45" s="74"/>
      <c r="P45" s="94"/>
      <c r="Q45" s="91">
        <v>0</v>
      </c>
      <c r="R45" s="74"/>
      <c r="S45" s="94"/>
      <c r="T45" s="91">
        <v>0</v>
      </c>
      <c r="U45" s="74"/>
      <c r="V45" s="94"/>
      <c r="W45" s="91">
        <v>0</v>
      </c>
      <c r="X45" s="76">
        <v>17</v>
      </c>
      <c r="Y45" s="98">
        <v>152</v>
      </c>
      <c r="Z45" s="84">
        <f t="shared" si="4"/>
        <v>825.2427184466019</v>
      </c>
      <c r="AA45" s="76">
        <v>17</v>
      </c>
      <c r="AB45" s="98">
        <v>23</v>
      </c>
      <c r="AC45" s="84">
        <f t="shared" si="5"/>
        <v>977.0114942528736</v>
      </c>
      <c r="AD45" s="74"/>
      <c r="AE45" s="99"/>
      <c r="AF45" s="84">
        <f t="shared" si="7"/>
        <v>0</v>
      </c>
      <c r="AG45" s="88"/>
      <c r="AH45" s="99"/>
      <c r="AI45" s="84">
        <f t="shared" si="8"/>
        <v>0</v>
      </c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81"/>
      <c r="AX45" s="81"/>
      <c r="AY45" s="86">
        <f>(LARGE((N45,Q45,T45,W45,Z45,AC45,AF45,AI45),1)+LARGE((N45,Q45,T45,W45,Z45,AC45,AF45,AI45),2)+LARGE((N45,Q45,T45,W45,Z45,AC45,AF45,AI45),3)+LARGE((N45,Q45,T45,W45,Z45,AC45,AF45,AI45),4)+LARGE((N45,Q45,T45,W45,Z45,AC45,AF45,AI45),5))/5</f>
        <v>360.45084253989506</v>
      </c>
      <c r="AZ45" s="85">
        <v>37</v>
      </c>
      <c r="BA45" s="77"/>
      <c r="DP45" s="15"/>
      <c r="DQ45" s="15"/>
      <c r="DS45" s="72"/>
    </row>
    <row r="46" spans="1:123" ht="12" customHeight="1">
      <c r="A46" s="55">
        <v>38</v>
      </c>
      <c r="B46" s="55" t="s">
        <v>142</v>
      </c>
      <c r="C46" s="60">
        <v>36161</v>
      </c>
      <c r="D46" s="55" t="s">
        <v>73</v>
      </c>
      <c r="E46" s="55" t="s">
        <v>48</v>
      </c>
      <c r="F46" s="58"/>
      <c r="G46" s="58" t="s">
        <v>104</v>
      </c>
      <c r="H46" s="59"/>
      <c r="I46" s="59" t="s">
        <v>51</v>
      </c>
      <c r="J46" s="59" t="s">
        <v>74</v>
      </c>
      <c r="K46" s="65" t="s">
        <v>82</v>
      </c>
      <c r="L46" s="51">
        <v>7</v>
      </c>
      <c r="M46" s="92">
        <v>132</v>
      </c>
      <c r="N46" s="84">
        <f>L46/L$8*1000</f>
        <v>368.4210526315789</v>
      </c>
      <c r="O46" s="51">
        <v>10</v>
      </c>
      <c r="P46" s="92">
        <v>79</v>
      </c>
      <c r="Q46" s="84">
        <f>O46/O$8*1000</f>
        <v>495.049504950495</v>
      </c>
      <c r="R46" s="52"/>
      <c r="S46" s="96"/>
      <c r="T46" s="84">
        <f>R46/R$8*1000</f>
        <v>0</v>
      </c>
      <c r="U46" s="52"/>
      <c r="V46" s="96"/>
      <c r="W46" s="84">
        <f>U46/U$8*1000</f>
        <v>0</v>
      </c>
      <c r="X46" s="76">
        <v>12</v>
      </c>
      <c r="Y46" s="98">
        <v>73</v>
      </c>
      <c r="Z46" s="84">
        <f t="shared" si="4"/>
        <v>582.5242718446601</v>
      </c>
      <c r="AA46" s="76">
        <v>6</v>
      </c>
      <c r="AB46" s="98">
        <v>10</v>
      </c>
      <c r="AC46" s="84">
        <f t="shared" si="5"/>
        <v>344.82758620689657</v>
      </c>
      <c r="AD46" s="45"/>
      <c r="AE46" s="92"/>
      <c r="AF46" s="84">
        <f t="shared" si="7"/>
        <v>0</v>
      </c>
      <c r="AG46" s="85"/>
      <c r="AH46" s="92"/>
      <c r="AI46" s="84">
        <f t="shared" si="8"/>
        <v>0</v>
      </c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86">
        <f>(LARGE((N46,Q46,T46,W46,Z46,AC46,AF46,AI46),1)+LARGE((N46,Q46,T46,W46,Z46,AC46,AF46,AI46),2)+LARGE((N46,Q46,T46,W46,Z46,AC46,AF46,AI46),3)+LARGE((N46,Q46,T46,W46,Z46,AC46,AF46,AI46),4)+LARGE((N46,Q46,T46,W46,Z46,AC46,AF46,AI46),5))/5</f>
        <v>358.1644831267261</v>
      </c>
      <c r="AZ46" s="85">
        <v>38</v>
      </c>
      <c r="BA46" s="77"/>
      <c r="DP46" s="15"/>
      <c r="DQ46" s="15"/>
      <c r="DS46" s="72"/>
    </row>
    <row r="47" spans="1:125" ht="12" customHeight="1">
      <c r="A47" s="55">
        <v>39</v>
      </c>
      <c r="B47" s="55" t="s">
        <v>5</v>
      </c>
      <c r="C47" s="60">
        <v>34448</v>
      </c>
      <c r="D47" s="55" t="s">
        <v>47</v>
      </c>
      <c r="E47" s="55" t="s">
        <v>48</v>
      </c>
      <c r="F47" s="58" t="s">
        <v>117</v>
      </c>
      <c r="G47" s="58" t="s">
        <v>50</v>
      </c>
      <c r="H47" s="59" t="s">
        <v>102</v>
      </c>
      <c r="I47" s="59" t="s">
        <v>51</v>
      </c>
      <c r="J47" s="59" t="s">
        <v>52</v>
      </c>
      <c r="K47" s="62" t="s">
        <v>53</v>
      </c>
      <c r="L47" s="51">
        <v>12</v>
      </c>
      <c r="M47" s="92">
        <v>24</v>
      </c>
      <c r="N47" s="84">
        <f>L47/L$8*1000</f>
        <v>631.578947368421</v>
      </c>
      <c r="O47" s="51"/>
      <c r="P47" s="92"/>
      <c r="Q47" s="84">
        <f>O47/O$8*1000</f>
        <v>0</v>
      </c>
      <c r="R47" s="52">
        <v>11</v>
      </c>
      <c r="S47" s="96">
        <v>35</v>
      </c>
      <c r="T47" s="84">
        <f>R47/R$8*1000</f>
        <v>561.2244897959183</v>
      </c>
      <c r="U47" s="52">
        <v>9</v>
      </c>
      <c r="V47" s="96">
        <v>35</v>
      </c>
      <c r="W47" s="84">
        <f>U47/U$8*1000</f>
        <v>478.7234042553191</v>
      </c>
      <c r="X47" s="51"/>
      <c r="Y47" s="92"/>
      <c r="Z47" s="84">
        <f t="shared" si="4"/>
        <v>0</v>
      </c>
      <c r="AA47" s="51"/>
      <c r="AB47" s="92"/>
      <c r="AC47" s="84">
        <f t="shared" si="5"/>
        <v>0</v>
      </c>
      <c r="AD47" s="45"/>
      <c r="AE47" s="92"/>
      <c r="AF47" s="84">
        <f t="shared" si="7"/>
        <v>0</v>
      </c>
      <c r="AG47" s="85"/>
      <c r="AH47" s="92"/>
      <c r="AI47" s="84">
        <f t="shared" si="8"/>
        <v>0</v>
      </c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86">
        <f>(LARGE((N47,Q47,T47,W47,Z47,AC47,AF47,AI47),1)+LARGE((N47,Q47,T47,W47,Z47,AC47,AF47,AI47),2)+LARGE((N47,Q47,T47,W47,Z47,AC47,AF47,AI47),3)+LARGE((N47,Q47,T47,W47,Z47,AC47,AF47,AI47),4)+LARGE((N47,Q47,T47,W47,Z47,AC47,AF47,AI47),5))/5</f>
        <v>334.30536828393167</v>
      </c>
      <c r="AZ47" s="85">
        <v>39</v>
      </c>
      <c r="BA47" s="77"/>
      <c r="DP47" s="112"/>
      <c r="DQ47" s="15"/>
      <c r="DS47" s="72"/>
      <c r="DT47" s="73"/>
      <c r="DU47" s="73"/>
    </row>
    <row r="48" spans="1:125" ht="12" customHeight="1">
      <c r="A48" s="55">
        <v>40</v>
      </c>
      <c r="B48" s="55" t="s">
        <v>175</v>
      </c>
      <c r="C48" s="60">
        <v>21175</v>
      </c>
      <c r="D48" s="55" t="s">
        <v>65</v>
      </c>
      <c r="E48" s="55" t="s">
        <v>56</v>
      </c>
      <c r="F48" s="58" t="s">
        <v>68</v>
      </c>
      <c r="G48" s="58"/>
      <c r="H48" s="59"/>
      <c r="I48" s="59" t="s">
        <v>51</v>
      </c>
      <c r="J48" s="59" t="s">
        <v>52</v>
      </c>
      <c r="K48" s="63" t="s">
        <v>176</v>
      </c>
      <c r="L48" s="51"/>
      <c r="M48" s="92"/>
      <c r="N48" s="84">
        <f>L48/L$8*1000</f>
        <v>0</v>
      </c>
      <c r="O48" s="51"/>
      <c r="P48" s="92"/>
      <c r="Q48" s="84">
        <f>O48/O$8*1000</f>
        <v>0</v>
      </c>
      <c r="R48" s="51">
        <v>15</v>
      </c>
      <c r="S48" s="92">
        <v>100</v>
      </c>
      <c r="T48" s="84">
        <f>R48/R$8*1000</f>
        <v>765.3061224489795</v>
      </c>
      <c r="U48" s="52">
        <v>16</v>
      </c>
      <c r="V48" s="96">
        <v>98</v>
      </c>
      <c r="W48" s="84">
        <f>U48/U$8*1000</f>
        <v>851.063829787234</v>
      </c>
      <c r="X48" s="51"/>
      <c r="Y48" s="92"/>
      <c r="Z48" s="84">
        <f t="shared" si="4"/>
        <v>0</v>
      </c>
      <c r="AA48" s="51"/>
      <c r="AB48" s="92"/>
      <c r="AC48" s="84">
        <f t="shared" si="5"/>
        <v>0</v>
      </c>
      <c r="AD48" s="45"/>
      <c r="AE48" s="92"/>
      <c r="AF48" s="84">
        <f t="shared" si="7"/>
        <v>0</v>
      </c>
      <c r="AG48" s="83"/>
      <c r="AH48" s="92"/>
      <c r="AI48" s="84">
        <f t="shared" si="8"/>
        <v>0</v>
      </c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30"/>
      <c r="AX48" s="130"/>
      <c r="AY48" s="86">
        <f>(LARGE((N48,Q48,T48,W48,Z48,AC48,AF48,AI48),1)+LARGE((N48,Q48,T48,W48,Z48,AC48,AF48,AI48),2)+LARGE((N48,Q48,T48,W48,Z48,AC48,AF48,AI48),3)+LARGE((N48,Q48,T48,W48,Z48,AC48,AF48,AI48),4)+LARGE((N48,Q48,T48,W48,Z48,AC48,AF48,AI48),5))/5</f>
        <v>323.2739904472427</v>
      </c>
      <c r="AZ48" s="85">
        <v>40</v>
      </c>
      <c r="BA48" s="77"/>
      <c r="DP48" s="112"/>
      <c r="DQ48" s="113"/>
      <c r="DR48" s="72"/>
      <c r="DS48" s="72"/>
      <c r="DT48" s="73"/>
      <c r="DU48" s="73"/>
    </row>
    <row r="49" spans="1:123" ht="12" customHeight="1">
      <c r="A49" s="55">
        <v>41</v>
      </c>
      <c r="B49" s="55" t="s">
        <v>214</v>
      </c>
      <c r="C49" s="60"/>
      <c r="D49" s="55" t="s">
        <v>88</v>
      </c>
      <c r="E49" s="55" t="s">
        <v>229</v>
      </c>
      <c r="F49" s="58" t="s">
        <v>155</v>
      </c>
      <c r="G49" s="58"/>
      <c r="H49" s="58"/>
      <c r="I49" s="59" t="s">
        <v>71</v>
      </c>
      <c r="J49" s="59" t="s">
        <v>74</v>
      </c>
      <c r="K49" s="63" t="s">
        <v>156</v>
      </c>
      <c r="L49" s="51"/>
      <c r="M49" s="95"/>
      <c r="N49" s="84">
        <v>0</v>
      </c>
      <c r="O49" s="51"/>
      <c r="P49" s="92"/>
      <c r="Q49" s="84">
        <v>0</v>
      </c>
      <c r="R49" s="52"/>
      <c r="S49" s="96"/>
      <c r="T49" s="84">
        <v>0</v>
      </c>
      <c r="U49" s="52"/>
      <c r="V49" s="96"/>
      <c r="W49" s="84">
        <v>0</v>
      </c>
      <c r="X49" s="51"/>
      <c r="Y49" s="92"/>
      <c r="Z49" s="84">
        <v>0</v>
      </c>
      <c r="AA49" s="51"/>
      <c r="AB49" s="92"/>
      <c r="AC49" s="84">
        <v>0</v>
      </c>
      <c r="AD49" s="45">
        <v>16</v>
      </c>
      <c r="AE49" s="92">
        <v>35</v>
      </c>
      <c r="AF49" s="84">
        <f t="shared" si="7"/>
        <v>727.2727272727273</v>
      </c>
      <c r="AG49" s="85">
        <v>19</v>
      </c>
      <c r="AH49" s="92">
        <v>29</v>
      </c>
      <c r="AI49" s="84">
        <f t="shared" si="8"/>
        <v>863.6363636363636</v>
      </c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86">
        <f>(LARGE((N49,Q49,T49,W49,Z49,AC49,AF49,AI49),1)+LARGE((N49,Q49,T49,W49,Z49,AC49,AF49,AI49),2)+LARGE((N49,Q49,T49,W49,Z49,AC49,AF49,AI49),3)+LARGE((N49,Q49,T49,W49,Z49,AC49,AF49,AI49),4)+LARGE((N49,Q49,T49,W49,Z49,AC49,AF49,AI49),5))/5</f>
        <v>318.1818181818182</v>
      </c>
      <c r="AZ49" s="85">
        <v>41</v>
      </c>
      <c r="BA49" s="77"/>
      <c r="DP49" s="112"/>
      <c r="DQ49" s="113"/>
      <c r="DR49" s="72"/>
      <c r="DS49" s="72"/>
    </row>
    <row r="50" spans="1:123" ht="12" customHeight="1">
      <c r="A50" s="55">
        <v>42</v>
      </c>
      <c r="B50" s="109" t="s">
        <v>204</v>
      </c>
      <c r="C50" s="133">
        <v>25757</v>
      </c>
      <c r="D50" s="109" t="s">
        <v>88</v>
      </c>
      <c r="E50" s="55" t="s">
        <v>48</v>
      </c>
      <c r="F50" s="82"/>
      <c r="G50" s="82"/>
      <c r="H50" s="82"/>
      <c r="I50" s="82"/>
      <c r="J50" s="59" t="s">
        <v>63</v>
      </c>
      <c r="K50" s="90"/>
      <c r="L50" s="74"/>
      <c r="M50" s="94"/>
      <c r="N50" s="91">
        <v>0</v>
      </c>
      <c r="O50" s="74"/>
      <c r="P50" s="94"/>
      <c r="Q50" s="91">
        <v>0</v>
      </c>
      <c r="R50" s="74"/>
      <c r="S50" s="94"/>
      <c r="T50" s="91">
        <v>0</v>
      </c>
      <c r="U50" s="74"/>
      <c r="V50" s="94"/>
      <c r="W50" s="91">
        <v>0</v>
      </c>
      <c r="X50" s="76">
        <v>10</v>
      </c>
      <c r="Y50" s="98">
        <v>16</v>
      </c>
      <c r="Z50" s="84">
        <f aca="true" t="shared" si="11" ref="Z50:Z56">X50/X$8*1000</f>
        <v>485.43689320388347</v>
      </c>
      <c r="AA50" s="76">
        <v>7</v>
      </c>
      <c r="AB50" s="98">
        <v>132</v>
      </c>
      <c r="AC50" s="84">
        <f aca="true" t="shared" si="12" ref="AC50:AC56">AA50/AA$8*1000</f>
        <v>402.2988505747127</v>
      </c>
      <c r="AD50" s="74">
        <v>7</v>
      </c>
      <c r="AE50" s="99">
        <v>139</v>
      </c>
      <c r="AF50" s="84">
        <f t="shared" si="7"/>
        <v>318.1818181818182</v>
      </c>
      <c r="AG50" s="88">
        <v>8</v>
      </c>
      <c r="AH50" s="99">
        <v>16</v>
      </c>
      <c r="AI50" s="84">
        <f t="shared" si="8"/>
        <v>363.6363636363636</v>
      </c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81"/>
      <c r="AX50" s="81"/>
      <c r="AY50" s="86">
        <f>(LARGE((N50,Q50,T50,W50,Z50,AC50,AF50,AI50),1)+LARGE((N50,Q50,T50,W50,Z50,AC50,AF50,AI50),2)+LARGE((N50,Q50,T50,W50,Z50,AC50,AF50,AI50),3)+LARGE((N50,Q50,T50,W50,Z50,AC50,AF50,AI50),4)+LARGE((N50,Q50,T50,W50,Z50,AC50,AF50,AI50),5))/5</f>
        <v>313.91078511935564</v>
      </c>
      <c r="AZ50" s="85">
        <v>42</v>
      </c>
      <c r="BA50" s="77"/>
      <c r="DP50" s="112"/>
      <c r="DQ50" s="113"/>
      <c r="DR50" s="72"/>
      <c r="DS50" s="72"/>
    </row>
    <row r="51" spans="1:123" ht="12" customHeight="1">
      <c r="A51" s="55">
        <v>43</v>
      </c>
      <c r="B51" s="55" t="s">
        <v>6</v>
      </c>
      <c r="C51" s="60">
        <v>34411</v>
      </c>
      <c r="D51" s="55" t="s">
        <v>47</v>
      </c>
      <c r="E51" s="55" t="s">
        <v>48</v>
      </c>
      <c r="F51" s="58" t="s">
        <v>122</v>
      </c>
      <c r="G51" s="58" t="s">
        <v>50</v>
      </c>
      <c r="H51" s="59" t="s">
        <v>102</v>
      </c>
      <c r="I51" s="59" t="s">
        <v>51</v>
      </c>
      <c r="J51" s="59" t="s">
        <v>52</v>
      </c>
      <c r="K51" s="64" t="s">
        <v>95</v>
      </c>
      <c r="L51" s="51">
        <v>12</v>
      </c>
      <c r="M51" s="92">
        <v>32</v>
      </c>
      <c r="N51" s="84">
        <f>L51/L$8*1000</f>
        <v>631.578947368421</v>
      </c>
      <c r="O51" s="51"/>
      <c r="P51" s="92"/>
      <c r="Q51" s="84">
        <f>O51/O$8*1000</f>
        <v>0</v>
      </c>
      <c r="R51" s="52">
        <v>9</v>
      </c>
      <c r="S51" s="96">
        <v>30</v>
      </c>
      <c r="T51" s="84">
        <f>R51/R$8*1000</f>
        <v>459.1836734693877</v>
      </c>
      <c r="U51" s="52">
        <v>8</v>
      </c>
      <c r="V51" s="96">
        <v>60</v>
      </c>
      <c r="W51" s="84">
        <f>U51/U$8*1000</f>
        <v>425.531914893617</v>
      </c>
      <c r="X51" s="51"/>
      <c r="Y51" s="92"/>
      <c r="Z51" s="84">
        <f t="shared" si="11"/>
        <v>0</v>
      </c>
      <c r="AA51" s="51"/>
      <c r="AB51" s="92"/>
      <c r="AC51" s="84">
        <f t="shared" si="12"/>
        <v>0</v>
      </c>
      <c r="AD51" s="45"/>
      <c r="AE51" s="92"/>
      <c r="AF51" s="84">
        <f t="shared" si="7"/>
        <v>0</v>
      </c>
      <c r="AG51" s="85"/>
      <c r="AH51" s="92"/>
      <c r="AI51" s="84">
        <f t="shared" si="8"/>
        <v>0</v>
      </c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86">
        <f>(LARGE((N51,Q51,T51,W51,Z51,AC51,AF51,AI51),1)+LARGE((N51,Q51,T51,W51,Z51,AC51,AF51,AI51),2)+LARGE((N51,Q51,T51,W51,Z51,AC51,AF51,AI51),3)+LARGE((N51,Q51,T51,W51,Z51,AC51,AF51,AI51),4)+LARGE((N51,Q51,T51,W51,Z51,AC51,AF51,AI51),5))/5</f>
        <v>303.25890714628514</v>
      </c>
      <c r="AZ51" s="85">
        <v>43</v>
      </c>
      <c r="BA51" s="77"/>
      <c r="DP51" s="112"/>
      <c r="DQ51" s="113"/>
      <c r="DR51" s="72"/>
      <c r="DS51" s="72"/>
    </row>
    <row r="52" spans="1:123" ht="12" customHeight="1">
      <c r="A52" s="55">
        <v>44</v>
      </c>
      <c r="B52" s="109" t="s">
        <v>201</v>
      </c>
      <c r="C52" s="133">
        <v>28541</v>
      </c>
      <c r="D52" s="109" t="s">
        <v>88</v>
      </c>
      <c r="E52" s="134" t="s">
        <v>56</v>
      </c>
      <c r="F52" s="80"/>
      <c r="G52" s="80"/>
      <c r="H52" s="80"/>
      <c r="I52" s="59" t="s">
        <v>51</v>
      </c>
      <c r="J52" s="87" t="s">
        <v>52</v>
      </c>
      <c r="K52" s="75"/>
      <c r="L52" s="74"/>
      <c r="M52" s="94"/>
      <c r="N52" s="91">
        <v>0</v>
      </c>
      <c r="O52" s="74"/>
      <c r="P52" s="94"/>
      <c r="Q52" s="91">
        <v>0</v>
      </c>
      <c r="R52" s="74"/>
      <c r="S52" s="94"/>
      <c r="T52" s="91">
        <v>0</v>
      </c>
      <c r="U52" s="74"/>
      <c r="V52" s="94"/>
      <c r="W52" s="91">
        <v>0</v>
      </c>
      <c r="X52" s="76">
        <v>14</v>
      </c>
      <c r="Y52" s="98">
        <v>45</v>
      </c>
      <c r="Z52" s="84">
        <f t="shared" si="11"/>
        <v>679.6116504854368</v>
      </c>
      <c r="AA52" s="76">
        <v>14</v>
      </c>
      <c r="AB52" s="98">
        <v>151</v>
      </c>
      <c r="AC52" s="84">
        <f t="shared" si="12"/>
        <v>804.5977011494253</v>
      </c>
      <c r="AD52" s="74"/>
      <c r="AE52" s="99"/>
      <c r="AF52" s="84">
        <f t="shared" si="7"/>
        <v>0</v>
      </c>
      <c r="AG52" s="88"/>
      <c r="AH52" s="99"/>
      <c r="AI52" s="84">
        <f t="shared" si="8"/>
        <v>0</v>
      </c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81"/>
      <c r="AX52" s="81"/>
      <c r="AY52" s="86">
        <f>(LARGE((N52,Q52,T52,W52,Z52,AC52,AF52,AI52),1)+LARGE((N52,Q52,T52,W52,Z52,AC52,AF52,AI52),2)+LARGE((N52,Q52,T52,W52,Z52,AC52,AF52,AI52),3)+LARGE((N52,Q52,T52,W52,Z52,AC52,AF52,AI52),4)+LARGE((N52,Q52,T52,W52,Z52,AC52,AF52,AI52),5))/5</f>
        <v>296.84187032697247</v>
      </c>
      <c r="AZ52" s="85">
        <v>44</v>
      </c>
      <c r="BA52" s="77"/>
      <c r="DP52" s="112"/>
      <c r="DQ52" s="113"/>
      <c r="DR52" s="72"/>
      <c r="DS52" s="72"/>
    </row>
    <row r="53" spans="1:121" ht="12" customHeight="1">
      <c r="A53" s="55">
        <v>45</v>
      </c>
      <c r="B53" s="55" t="s">
        <v>167</v>
      </c>
      <c r="C53" s="60">
        <v>27853</v>
      </c>
      <c r="D53" s="55" t="s">
        <v>47</v>
      </c>
      <c r="E53" s="55" t="s">
        <v>60</v>
      </c>
      <c r="F53" s="58"/>
      <c r="G53" s="58" t="s">
        <v>168</v>
      </c>
      <c r="H53" s="59"/>
      <c r="I53" s="59" t="s">
        <v>51</v>
      </c>
      <c r="J53" s="59" t="s">
        <v>52</v>
      </c>
      <c r="K53" s="63" t="s">
        <v>64</v>
      </c>
      <c r="L53" s="51"/>
      <c r="M53" s="92"/>
      <c r="N53" s="84">
        <f>L53/L$8*1000</f>
        <v>0</v>
      </c>
      <c r="O53" s="51"/>
      <c r="P53" s="92"/>
      <c r="Q53" s="84">
        <f>O53/O$8*1000</f>
        <v>0</v>
      </c>
      <c r="R53" s="51">
        <v>10</v>
      </c>
      <c r="S53" s="92">
        <v>107</v>
      </c>
      <c r="T53" s="84">
        <f>R53/R$8*1000</f>
        <v>510.2040816326531</v>
      </c>
      <c r="U53" s="52">
        <v>18</v>
      </c>
      <c r="V53" s="96">
        <v>90</v>
      </c>
      <c r="W53" s="84">
        <f>U53/U$8*1000</f>
        <v>957.4468085106382</v>
      </c>
      <c r="X53" s="51"/>
      <c r="Y53" s="92"/>
      <c r="Z53" s="84">
        <f t="shared" si="11"/>
        <v>0</v>
      </c>
      <c r="AA53" s="51"/>
      <c r="AB53" s="92"/>
      <c r="AC53" s="84">
        <f t="shared" si="12"/>
        <v>0</v>
      </c>
      <c r="AD53" s="45"/>
      <c r="AE53" s="92"/>
      <c r="AF53" s="84">
        <f t="shared" si="7"/>
        <v>0</v>
      </c>
      <c r="AG53" s="83"/>
      <c r="AH53" s="92"/>
      <c r="AI53" s="84">
        <f t="shared" si="8"/>
        <v>0</v>
      </c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30"/>
      <c r="AX53" s="130"/>
      <c r="AY53" s="86">
        <f>(LARGE((N53,Q53,T53,W53,Z53,AC53,AF53,AI53),1)+LARGE((N53,Q53,T53,W53,Z53,AC53,AF53,AI53),2)+LARGE((N53,Q53,T53,W53,Z53,AC53,AF53,AI53),3)+LARGE((N53,Q53,T53,W53,Z53,AC53,AF53,AI53),4)+LARGE((N53,Q53,T53,W53,Z53,AC53,AF53,AI53),5))/5</f>
        <v>293.53017802865827</v>
      </c>
      <c r="AZ53" s="85">
        <v>45</v>
      </c>
      <c r="BA53" s="77"/>
      <c r="DP53" s="15"/>
      <c r="DQ53" s="15"/>
    </row>
    <row r="54" spans="1:121" ht="12" customHeight="1">
      <c r="A54" s="55">
        <v>46</v>
      </c>
      <c r="B54" s="55" t="s">
        <v>173</v>
      </c>
      <c r="C54" s="60">
        <v>26535</v>
      </c>
      <c r="D54" s="55" t="s">
        <v>84</v>
      </c>
      <c r="E54" s="55" t="s">
        <v>56</v>
      </c>
      <c r="F54" s="58" t="s">
        <v>68</v>
      </c>
      <c r="G54" s="58"/>
      <c r="H54" s="59" t="s">
        <v>117</v>
      </c>
      <c r="I54" s="59" t="s">
        <v>51</v>
      </c>
      <c r="J54" s="59" t="s">
        <v>63</v>
      </c>
      <c r="K54" s="63" t="s">
        <v>69</v>
      </c>
      <c r="L54" s="51"/>
      <c r="M54" s="92"/>
      <c r="N54" s="84">
        <f>L54/L$8*1000</f>
        <v>0</v>
      </c>
      <c r="O54" s="51"/>
      <c r="P54" s="92"/>
      <c r="Q54" s="84">
        <f>O54/O$8*1000</f>
        <v>0</v>
      </c>
      <c r="R54" s="52">
        <v>12</v>
      </c>
      <c r="S54" s="96">
        <v>84</v>
      </c>
      <c r="T54" s="84">
        <f>R54/R$8*1000</f>
        <v>612.2448979591836</v>
      </c>
      <c r="U54" s="52">
        <v>16</v>
      </c>
      <c r="V54" s="96">
        <v>139</v>
      </c>
      <c r="W54" s="84">
        <f>U54/U$8*1000</f>
        <v>851.063829787234</v>
      </c>
      <c r="X54" s="51"/>
      <c r="Y54" s="92"/>
      <c r="Z54" s="84">
        <f t="shared" si="11"/>
        <v>0</v>
      </c>
      <c r="AA54" s="51"/>
      <c r="AB54" s="92"/>
      <c r="AC54" s="84">
        <f t="shared" si="12"/>
        <v>0</v>
      </c>
      <c r="AD54" s="45"/>
      <c r="AE54" s="92"/>
      <c r="AF54" s="84">
        <f aca="true" t="shared" si="13" ref="AF54:AF85">AD54/AD$8*1000</f>
        <v>0</v>
      </c>
      <c r="AG54" s="83"/>
      <c r="AH54" s="92"/>
      <c r="AI54" s="84">
        <f aca="true" t="shared" si="14" ref="AI54:AI85">AG54/AG$8*1000</f>
        <v>0</v>
      </c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30"/>
      <c r="AX54" s="130"/>
      <c r="AY54" s="86">
        <f>(LARGE((N54,Q54,T54,W54,Z54,AC54,AF54,AI54),1)+LARGE((N54,Q54,T54,W54,Z54,AC54,AF54,AI54),2)+LARGE((N54,Q54,T54,W54,Z54,AC54,AF54,AI54),3)+LARGE((N54,Q54,T54,W54,Z54,AC54,AF54,AI54),4)+LARGE((N54,Q54,T54,W54,Z54,AC54,AF54,AI54),5))/5</f>
        <v>292.6617455492835</v>
      </c>
      <c r="AZ54" s="85">
        <v>46</v>
      </c>
      <c r="BA54" s="77"/>
      <c r="DP54" s="15"/>
      <c r="DQ54" s="15"/>
    </row>
    <row r="55" spans="1:121" ht="12" customHeight="1">
      <c r="A55" s="55">
        <v>47</v>
      </c>
      <c r="B55" s="55" t="s">
        <v>163</v>
      </c>
      <c r="C55" s="60">
        <v>35426</v>
      </c>
      <c r="D55" s="55" t="s">
        <v>65</v>
      </c>
      <c r="E55" s="55" t="s">
        <v>79</v>
      </c>
      <c r="F55" s="58" t="s">
        <v>80</v>
      </c>
      <c r="G55" s="58" t="s">
        <v>81</v>
      </c>
      <c r="H55" s="59" t="s">
        <v>162</v>
      </c>
      <c r="I55" s="59" t="s">
        <v>51</v>
      </c>
      <c r="J55" s="59" t="s">
        <v>52</v>
      </c>
      <c r="K55" s="63" t="s">
        <v>82</v>
      </c>
      <c r="L55" s="51"/>
      <c r="M55" s="92"/>
      <c r="N55" s="84">
        <f>L55/L$8*1000</f>
        <v>0</v>
      </c>
      <c r="O55" s="51"/>
      <c r="P55" s="92"/>
      <c r="Q55" s="84">
        <f>O55/O$8*1000</f>
        <v>0</v>
      </c>
      <c r="R55" s="51">
        <v>14</v>
      </c>
      <c r="S55" s="92">
        <v>97</v>
      </c>
      <c r="T55" s="84">
        <f>R55/R$8*1000</f>
        <v>714.2857142857142</v>
      </c>
      <c r="U55" s="52">
        <v>14</v>
      </c>
      <c r="V55" s="96">
        <v>9</v>
      </c>
      <c r="W55" s="84">
        <f>U55/U$8*1000</f>
        <v>744.6808510638298</v>
      </c>
      <c r="X55" s="51"/>
      <c r="Y55" s="92"/>
      <c r="Z55" s="84">
        <f t="shared" si="11"/>
        <v>0</v>
      </c>
      <c r="AA55" s="51"/>
      <c r="AB55" s="92"/>
      <c r="AC55" s="84">
        <f t="shared" si="12"/>
        <v>0</v>
      </c>
      <c r="AD55" s="45"/>
      <c r="AE55" s="92"/>
      <c r="AF55" s="84">
        <f t="shared" si="13"/>
        <v>0</v>
      </c>
      <c r="AG55" s="83"/>
      <c r="AH55" s="92"/>
      <c r="AI55" s="84">
        <f t="shared" si="14"/>
        <v>0</v>
      </c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30"/>
      <c r="AX55" s="130"/>
      <c r="AY55" s="86">
        <f>(LARGE((N55,Q55,T55,W55,Z55,AC55,AF55,AI55),1)+LARGE((N55,Q55,T55,W55,Z55,AC55,AF55,AI55),2)+LARGE((N55,Q55,T55,W55,Z55,AC55,AF55,AI55),3)+LARGE((N55,Q55,T55,W55,Z55,AC55,AF55,AI55),4)+LARGE((N55,Q55,T55,W55,Z55,AC55,AF55,AI55),5))/5</f>
        <v>291.7933130699088</v>
      </c>
      <c r="AZ55" s="85">
        <v>47</v>
      </c>
      <c r="BA55" s="77"/>
      <c r="DP55" s="15"/>
      <c r="DQ55" s="15"/>
    </row>
    <row r="56" spans="1:121" ht="12" customHeight="1">
      <c r="A56" s="55">
        <v>48</v>
      </c>
      <c r="B56" s="55" t="s">
        <v>134</v>
      </c>
      <c r="C56" s="60">
        <v>37257</v>
      </c>
      <c r="D56" s="55" t="s">
        <v>135</v>
      </c>
      <c r="E56" s="55" t="s">
        <v>48</v>
      </c>
      <c r="F56" s="58"/>
      <c r="G56" s="58" t="s">
        <v>104</v>
      </c>
      <c r="H56" s="59" t="s">
        <v>102</v>
      </c>
      <c r="I56" s="59" t="s">
        <v>51</v>
      </c>
      <c r="J56" s="59" t="s">
        <v>89</v>
      </c>
      <c r="K56" s="62" t="s">
        <v>101</v>
      </c>
      <c r="L56" s="51">
        <v>9</v>
      </c>
      <c r="M56" s="92">
        <v>142</v>
      </c>
      <c r="N56" s="84">
        <f>L56/L$8*1000</f>
        <v>473.6842105263158</v>
      </c>
      <c r="O56" s="51">
        <v>5</v>
      </c>
      <c r="P56" s="92">
        <v>69</v>
      </c>
      <c r="Q56" s="84">
        <f>O56/O$8*1000</f>
        <v>247.5247524752475</v>
      </c>
      <c r="R56" s="51"/>
      <c r="S56" s="92"/>
      <c r="T56" s="84">
        <f>R56/R$8*1000</f>
        <v>0</v>
      </c>
      <c r="U56" s="52"/>
      <c r="V56" s="96"/>
      <c r="W56" s="84">
        <f>U56/U$8*1000</f>
        <v>0</v>
      </c>
      <c r="X56" s="51"/>
      <c r="Y56" s="92"/>
      <c r="Z56" s="84">
        <f t="shared" si="11"/>
        <v>0</v>
      </c>
      <c r="AA56" s="51"/>
      <c r="AB56" s="92"/>
      <c r="AC56" s="84">
        <f t="shared" si="12"/>
        <v>0</v>
      </c>
      <c r="AD56" s="45">
        <v>7</v>
      </c>
      <c r="AE56" s="92">
        <v>70</v>
      </c>
      <c r="AF56" s="84">
        <f t="shared" si="13"/>
        <v>318.1818181818182</v>
      </c>
      <c r="AG56" s="85">
        <v>9</v>
      </c>
      <c r="AH56" s="92">
        <v>67</v>
      </c>
      <c r="AI56" s="84">
        <f t="shared" si="14"/>
        <v>409.0909090909091</v>
      </c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86">
        <f>(LARGE((N56,Q56,T56,W56,Z56,AC56,AF56,AI56),1)+LARGE((N56,Q56,T56,W56,Z56,AC56,AF56,AI56),2)+LARGE((N56,Q56,T56,W56,Z56,AC56,AF56,AI56),3)+LARGE((N56,Q56,T56,W56,Z56,AC56,AF56,AI56),4)+LARGE((N56,Q56,T56,W56,Z56,AC56,AF56,AI56),5))/5</f>
        <v>289.6963380548581</v>
      </c>
      <c r="AZ56" s="85">
        <v>48</v>
      </c>
      <c r="BA56" s="77"/>
      <c r="DP56" s="15"/>
      <c r="DQ56" s="15"/>
    </row>
    <row r="57" spans="1:121" ht="12" customHeight="1">
      <c r="A57" s="55">
        <v>49</v>
      </c>
      <c r="B57" s="55" t="s">
        <v>217</v>
      </c>
      <c r="C57" s="60"/>
      <c r="D57" s="55" t="s">
        <v>88</v>
      </c>
      <c r="E57" s="55" t="s">
        <v>186</v>
      </c>
      <c r="F57" s="58" t="s">
        <v>155</v>
      </c>
      <c r="G57" s="58"/>
      <c r="H57" s="58"/>
      <c r="I57" s="59" t="s">
        <v>71</v>
      </c>
      <c r="J57" s="59" t="s">
        <v>77</v>
      </c>
      <c r="K57" s="63" t="s">
        <v>156</v>
      </c>
      <c r="L57" s="51"/>
      <c r="M57" s="95"/>
      <c r="N57" s="84">
        <v>0</v>
      </c>
      <c r="O57" s="51"/>
      <c r="P57" s="92"/>
      <c r="Q57" s="84">
        <v>0</v>
      </c>
      <c r="R57" s="52"/>
      <c r="S57" s="96"/>
      <c r="T57" s="84">
        <v>0</v>
      </c>
      <c r="U57" s="52"/>
      <c r="V57" s="96"/>
      <c r="W57" s="84">
        <v>0</v>
      </c>
      <c r="X57" s="51"/>
      <c r="Y57" s="92"/>
      <c r="Z57" s="84">
        <v>0</v>
      </c>
      <c r="AA57" s="51"/>
      <c r="AB57" s="92"/>
      <c r="AC57" s="84">
        <v>0</v>
      </c>
      <c r="AD57" s="45">
        <v>14</v>
      </c>
      <c r="AE57" s="92">
        <v>100</v>
      </c>
      <c r="AF57" s="84">
        <f t="shared" si="13"/>
        <v>636.3636363636364</v>
      </c>
      <c r="AG57" s="85">
        <v>16</v>
      </c>
      <c r="AH57" s="92">
        <v>40</v>
      </c>
      <c r="AI57" s="84">
        <f t="shared" si="14"/>
        <v>727.2727272727273</v>
      </c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86">
        <f>(LARGE((N57,Q57,T57,W57,Z57,AC57,AF57,AI57),1)+LARGE((N57,Q57,T57,W57,Z57,AC57,AF57,AI57),2)+LARGE((N57,Q57,T57,W57,Z57,AC57,AF57,AI57),3)+LARGE((N57,Q57,T57,W57,Z57,AC57,AF57,AI57),4)+LARGE((N57,Q57,T57,W57,Z57,AC57,AF57,AI57),5))/5</f>
        <v>272.7272727272727</v>
      </c>
      <c r="AZ57" s="85">
        <v>49</v>
      </c>
      <c r="BA57" s="77"/>
      <c r="DP57" s="15"/>
      <c r="DQ57" s="15"/>
    </row>
    <row r="58" spans="1:121" ht="12" customHeight="1">
      <c r="A58" s="55">
        <v>50</v>
      </c>
      <c r="B58" s="55" t="s">
        <v>218</v>
      </c>
      <c r="C58" s="60"/>
      <c r="D58" s="55" t="s">
        <v>88</v>
      </c>
      <c r="E58" s="55" t="s">
        <v>60</v>
      </c>
      <c r="F58" s="58" t="s">
        <v>155</v>
      </c>
      <c r="G58" s="58"/>
      <c r="H58" s="58"/>
      <c r="I58" s="59" t="s">
        <v>71</v>
      </c>
      <c r="J58" s="59" t="s">
        <v>92</v>
      </c>
      <c r="K58" s="63" t="s">
        <v>156</v>
      </c>
      <c r="L58" s="51"/>
      <c r="M58" s="95"/>
      <c r="N58" s="84">
        <v>0</v>
      </c>
      <c r="O58" s="51"/>
      <c r="P58" s="92"/>
      <c r="Q58" s="84">
        <v>0</v>
      </c>
      <c r="R58" s="52"/>
      <c r="S58" s="96"/>
      <c r="T58" s="84">
        <v>0</v>
      </c>
      <c r="U58" s="52"/>
      <c r="V58" s="96"/>
      <c r="W58" s="84">
        <v>0</v>
      </c>
      <c r="X58" s="51"/>
      <c r="Y58" s="92"/>
      <c r="Z58" s="84">
        <v>0</v>
      </c>
      <c r="AA58" s="51"/>
      <c r="AB58" s="92"/>
      <c r="AC58" s="84">
        <v>0</v>
      </c>
      <c r="AD58" s="45">
        <v>12</v>
      </c>
      <c r="AE58" s="92">
        <v>89</v>
      </c>
      <c r="AF58" s="84">
        <f t="shared" si="13"/>
        <v>545.4545454545454</v>
      </c>
      <c r="AG58" s="85">
        <v>16</v>
      </c>
      <c r="AH58" s="92">
        <v>27</v>
      </c>
      <c r="AI58" s="84">
        <f t="shared" si="14"/>
        <v>727.2727272727273</v>
      </c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86">
        <f>(LARGE((N58,Q58,T58,W58,Z58,AC58,AF58,AI58),1)+LARGE((N58,Q58,T58,W58,Z58,AC58,AF58,AI58),2)+LARGE((N58,Q58,T58,W58,Z58,AC58,AF58,AI58),3)+LARGE((N58,Q58,T58,W58,Z58,AC58,AF58,AI58),4)+LARGE((N58,Q58,T58,W58,Z58,AC58,AF58,AI58),5))/5</f>
        <v>254.5454545454545</v>
      </c>
      <c r="AZ58" s="85">
        <v>50</v>
      </c>
      <c r="BA58" s="77"/>
      <c r="DP58" s="15"/>
      <c r="DQ58" s="15"/>
    </row>
    <row r="59" spans="1:121" ht="12" customHeight="1">
      <c r="A59" s="55">
        <v>51</v>
      </c>
      <c r="B59" s="55" t="s">
        <v>216</v>
      </c>
      <c r="C59" s="60"/>
      <c r="D59" s="55" t="s">
        <v>88</v>
      </c>
      <c r="E59" s="55" t="s">
        <v>106</v>
      </c>
      <c r="F59" s="58" t="s">
        <v>155</v>
      </c>
      <c r="G59" s="58"/>
      <c r="H59" s="58"/>
      <c r="I59" s="59" t="s">
        <v>71</v>
      </c>
      <c r="J59" s="59" t="s">
        <v>96</v>
      </c>
      <c r="K59" s="63" t="s">
        <v>156</v>
      </c>
      <c r="L59" s="51"/>
      <c r="M59" s="95"/>
      <c r="N59" s="84">
        <v>0</v>
      </c>
      <c r="O59" s="51"/>
      <c r="P59" s="92"/>
      <c r="Q59" s="84">
        <v>0</v>
      </c>
      <c r="R59" s="52"/>
      <c r="S59" s="96"/>
      <c r="T59" s="84">
        <v>0</v>
      </c>
      <c r="U59" s="52"/>
      <c r="V59" s="96"/>
      <c r="W59" s="84">
        <v>0</v>
      </c>
      <c r="X59" s="51"/>
      <c r="Y59" s="92"/>
      <c r="Z59" s="84">
        <v>0</v>
      </c>
      <c r="AA59" s="51"/>
      <c r="AB59" s="92"/>
      <c r="AC59" s="84">
        <v>0</v>
      </c>
      <c r="AD59" s="45">
        <v>15</v>
      </c>
      <c r="AE59" s="92">
        <v>89</v>
      </c>
      <c r="AF59" s="84">
        <f t="shared" si="13"/>
        <v>681.8181818181818</v>
      </c>
      <c r="AG59" s="85">
        <v>12</v>
      </c>
      <c r="AH59" s="92">
        <v>81</v>
      </c>
      <c r="AI59" s="84">
        <f t="shared" si="14"/>
        <v>545.4545454545454</v>
      </c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86">
        <f>(LARGE((N59,Q59,T59,W59,Z59,AC59,AF59,AI59),1)+LARGE((N59,Q59,T59,W59,Z59,AC59,AF59,AI59),2)+LARGE((N59,Q59,T59,W59,Z59,AC59,AF59,AI59),3)+LARGE((N59,Q59,T59,W59,Z59,AC59,AF59,AI59),4)+LARGE((N59,Q59,T59,W59,Z59,AC59,AF59,AI59),5))/5</f>
        <v>245.4545454545454</v>
      </c>
      <c r="AZ59" s="85">
        <v>51</v>
      </c>
      <c r="BA59" s="77"/>
      <c r="DP59" s="15"/>
      <c r="DQ59" s="15"/>
    </row>
    <row r="60" spans="1:121" ht="12" customHeight="1">
      <c r="A60" s="55">
        <v>52</v>
      </c>
      <c r="B60" s="109" t="s">
        <v>203</v>
      </c>
      <c r="C60" s="133">
        <v>36941</v>
      </c>
      <c r="D60" s="109" t="s">
        <v>140</v>
      </c>
      <c r="E60" s="132" t="s">
        <v>56</v>
      </c>
      <c r="F60" s="80"/>
      <c r="G60" s="80"/>
      <c r="H60" s="80"/>
      <c r="I60" s="80"/>
      <c r="J60" s="87" t="s">
        <v>74</v>
      </c>
      <c r="K60" s="75"/>
      <c r="L60" s="74"/>
      <c r="M60" s="94"/>
      <c r="N60" s="91">
        <v>0</v>
      </c>
      <c r="O60" s="74"/>
      <c r="P60" s="94"/>
      <c r="Q60" s="91">
        <v>0</v>
      </c>
      <c r="R60" s="74"/>
      <c r="S60" s="94"/>
      <c r="T60" s="91">
        <v>0</v>
      </c>
      <c r="U60" s="74"/>
      <c r="V60" s="94"/>
      <c r="W60" s="91">
        <v>0</v>
      </c>
      <c r="X60" s="76">
        <v>11</v>
      </c>
      <c r="Y60" s="98">
        <v>27</v>
      </c>
      <c r="Z60" s="84">
        <f>X60/X$8*1000</f>
        <v>533.9805825242719</v>
      </c>
      <c r="AA60" s="76">
        <v>12</v>
      </c>
      <c r="AB60" s="98">
        <v>92</v>
      </c>
      <c r="AC60" s="84">
        <f>AA60/AA$8*1000</f>
        <v>689.6551724137931</v>
      </c>
      <c r="AD60" s="74"/>
      <c r="AE60" s="99"/>
      <c r="AF60" s="84">
        <f t="shared" si="13"/>
        <v>0</v>
      </c>
      <c r="AG60" s="88"/>
      <c r="AH60" s="99"/>
      <c r="AI60" s="84">
        <f t="shared" si="14"/>
        <v>0</v>
      </c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81"/>
      <c r="AX60" s="81"/>
      <c r="AY60" s="86">
        <f>(LARGE((N60,Q60,T60,W60,Z60,AC60,AF60,AI60),1)+LARGE((N60,Q60,T60,W60,Z60,AC60,AF60,AI60),2)+LARGE((N60,Q60,T60,W60,Z60,AC60,AF60,AI60),3)+LARGE((N60,Q60,T60,W60,Z60,AC60,AF60,AI60),4)+LARGE((N60,Q60,T60,W60,Z60,AC60,AF60,AI60),5))/5</f>
        <v>244.72715098761302</v>
      </c>
      <c r="AZ60" s="85">
        <v>51</v>
      </c>
      <c r="BA60" s="77"/>
      <c r="DP60" s="15"/>
      <c r="DQ60" s="15"/>
    </row>
    <row r="61" spans="1:121" ht="12" customHeight="1">
      <c r="A61" s="55">
        <v>53</v>
      </c>
      <c r="B61" s="55" t="s">
        <v>99</v>
      </c>
      <c r="C61" s="60">
        <v>35390</v>
      </c>
      <c r="D61" s="55" t="s">
        <v>65</v>
      </c>
      <c r="E61" s="55" t="s">
        <v>79</v>
      </c>
      <c r="F61" s="58" t="s">
        <v>80</v>
      </c>
      <c r="G61" s="58" t="s">
        <v>81</v>
      </c>
      <c r="H61" s="59" t="s">
        <v>162</v>
      </c>
      <c r="I61" s="59" t="s">
        <v>51</v>
      </c>
      <c r="J61" s="59" t="s">
        <v>96</v>
      </c>
      <c r="K61" s="63" t="s">
        <v>82</v>
      </c>
      <c r="L61" s="51"/>
      <c r="M61" s="92"/>
      <c r="N61" s="84">
        <f>L61/L$8*1000</f>
        <v>0</v>
      </c>
      <c r="O61" s="51"/>
      <c r="P61" s="92"/>
      <c r="Q61" s="84">
        <f>O61/O$8*1000</f>
        <v>0</v>
      </c>
      <c r="R61" s="52">
        <v>12</v>
      </c>
      <c r="S61" s="96">
        <v>85</v>
      </c>
      <c r="T61" s="84">
        <f>R61/R$8*1000</f>
        <v>612.2448979591836</v>
      </c>
      <c r="U61" s="52">
        <v>11</v>
      </c>
      <c r="V61" s="96">
        <v>21</v>
      </c>
      <c r="W61" s="84">
        <f>U61/U$8*1000</f>
        <v>585.1063829787234</v>
      </c>
      <c r="X61" s="51"/>
      <c r="Y61" s="92"/>
      <c r="Z61" s="84">
        <f>X61/X$8*1000</f>
        <v>0</v>
      </c>
      <c r="AA61" s="51"/>
      <c r="AB61" s="92"/>
      <c r="AC61" s="84">
        <f>AA61/AA$8*1000</f>
        <v>0</v>
      </c>
      <c r="AD61" s="45"/>
      <c r="AE61" s="92"/>
      <c r="AF61" s="84">
        <f t="shared" si="13"/>
        <v>0</v>
      </c>
      <c r="AG61" s="83"/>
      <c r="AH61" s="92"/>
      <c r="AI61" s="84">
        <f t="shared" si="14"/>
        <v>0</v>
      </c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30"/>
      <c r="AX61" s="130"/>
      <c r="AY61" s="86">
        <f>(LARGE((N61,Q61,T61,W61,Z61,AC61,AF61,AI61),1)+LARGE((N61,Q61,T61,W61,Z61,AC61,AF61,AI61),2)+LARGE((N61,Q61,T61,W61,Z61,AC61,AF61,AI61),3)+LARGE((N61,Q61,T61,W61,Z61,AC61,AF61,AI61),4)+LARGE((N61,Q61,T61,W61,Z61,AC61,AF61,AI61),5))/5</f>
        <v>239.47025618758144</v>
      </c>
      <c r="AZ61" s="85">
        <v>53</v>
      </c>
      <c r="BA61" s="77"/>
      <c r="DP61" s="15"/>
      <c r="DQ61" s="15"/>
    </row>
    <row r="62" spans="1:121" ht="12" customHeight="1">
      <c r="A62" s="55">
        <v>54</v>
      </c>
      <c r="B62" s="109" t="s">
        <v>207</v>
      </c>
      <c r="C62" s="133">
        <v>19455</v>
      </c>
      <c r="D62" s="109" t="s">
        <v>88</v>
      </c>
      <c r="E62" s="132" t="s">
        <v>56</v>
      </c>
      <c r="F62" s="80"/>
      <c r="G62" s="80"/>
      <c r="H62" s="80"/>
      <c r="I62" s="80"/>
      <c r="J62" s="87" t="s">
        <v>52</v>
      </c>
      <c r="K62" s="75"/>
      <c r="L62" s="74"/>
      <c r="M62" s="94"/>
      <c r="N62" s="91">
        <v>0</v>
      </c>
      <c r="O62" s="74"/>
      <c r="P62" s="94"/>
      <c r="Q62" s="91">
        <v>0</v>
      </c>
      <c r="R62" s="74"/>
      <c r="S62" s="94"/>
      <c r="T62" s="91">
        <v>0</v>
      </c>
      <c r="U62" s="74"/>
      <c r="V62" s="94"/>
      <c r="W62" s="91">
        <v>0</v>
      </c>
      <c r="X62" s="76">
        <v>8</v>
      </c>
      <c r="Y62" s="98">
        <v>96</v>
      </c>
      <c r="Z62" s="84">
        <f>X62/X$8*1000</f>
        <v>388.34951456310677</v>
      </c>
      <c r="AA62" s="76">
        <v>14</v>
      </c>
      <c r="AB62" s="98">
        <v>99</v>
      </c>
      <c r="AC62" s="84">
        <f>AA62/AA$8*1000</f>
        <v>804.5977011494253</v>
      </c>
      <c r="AD62" s="74"/>
      <c r="AE62" s="99"/>
      <c r="AF62" s="84">
        <f t="shared" si="13"/>
        <v>0</v>
      </c>
      <c r="AG62" s="88"/>
      <c r="AH62" s="99"/>
      <c r="AI62" s="84">
        <f t="shared" si="14"/>
        <v>0</v>
      </c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81"/>
      <c r="AX62" s="81"/>
      <c r="AY62" s="86">
        <f>(LARGE((N62,Q62,T62,W62,Z62,AC62,AF62,AI62),1)+LARGE((N62,Q62,T62,W62,Z62,AC62,AF62,AI62),2)+LARGE((N62,Q62,T62,W62,Z62,AC62,AF62,AI62),3)+LARGE((N62,Q62,T62,W62,Z62,AC62,AF62,AI62),4)+LARGE((N62,Q62,T62,W62,Z62,AC62,AF62,AI62),5))/5</f>
        <v>238.58944314250644</v>
      </c>
      <c r="AZ62" s="85">
        <v>53</v>
      </c>
      <c r="BA62" s="77"/>
      <c r="DP62" s="15"/>
      <c r="DQ62" s="15"/>
    </row>
    <row r="63" spans="1:121" ht="12" customHeight="1">
      <c r="A63" s="55">
        <v>55</v>
      </c>
      <c r="B63" s="55" t="s">
        <v>215</v>
      </c>
      <c r="C63" s="60"/>
      <c r="D63" s="55" t="s">
        <v>88</v>
      </c>
      <c r="E63" s="55" t="s">
        <v>106</v>
      </c>
      <c r="F63" s="58" t="s">
        <v>155</v>
      </c>
      <c r="G63" s="58"/>
      <c r="H63" s="58"/>
      <c r="I63" s="59" t="s">
        <v>71</v>
      </c>
      <c r="J63" s="59" t="s">
        <v>77</v>
      </c>
      <c r="K63" s="63" t="s">
        <v>156</v>
      </c>
      <c r="L63" s="51"/>
      <c r="M63" s="95"/>
      <c r="N63" s="84">
        <v>0</v>
      </c>
      <c r="O63" s="51"/>
      <c r="P63" s="92"/>
      <c r="Q63" s="84">
        <v>0</v>
      </c>
      <c r="R63" s="52"/>
      <c r="S63" s="96"/>
      <c r="T63" s="84">
        <v>0</v>
      </c>
      <c r="U63" s="52"/>
      <c r="V63" s="96"/>
      <c r="W63" s="84">
        <v>0</v>
      </c>
      <c r="X63" s="51"/>
      <c r="Y63" s="92"/>
      <c r="Z63" s="84">
        <v>0</v>
      </c>
      <c r="AA63" s="51"/>
      <c r="AB63" s="92"/>
      <c r="AC63" s="84">
        <v>0</v>
      </c>
      <c r="AD63" s="45">
        <v>16</v>
      </c>
      <c r="AE63" s="92">
        <v>41</v>
      </c>
      <c r="AF63" s="84">
        <f t="shared" si="13"/>
        <v>727.2727272727273</v>
      </c>
      <c r="AG63" s="85">
        <v>10</v>
      </c>
      <c r="AH63" s="92">
        <v>120</v>
      </c>
      <c r="AI63" s="84">
        <f t="shared" si="14"/>
        <v>454.5454545454545</v>
      </c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86">
        <f>(LARGE((N63,Q63,T63,W63,Z63,AC63,AF63,AI63),1)+LARGE((N63,Q63,T63,W63,Z63,AC63,AF63,AI63),2)+LARGE((N63,Q63,T63,W63,Z63,AC63,AF63,AI63),3)+LARGE((N63,Q63,T63,W63,Z63,AC63,AF63,AI63),4)+LARGE((N63,Q63,T63,W63,Z63,AC63,AF63,AI63),5))/5</f>
        <v>236.36363636363635</v>
      </c>
      <c r="AZ63" s="85">
        <v>55</v>
      </c>
      <c r="BA63" s="77"/>
      <c r="DP63" s="15"/>
      <c r="DQ63" s="15"/>
    </row>
    <row r="64" spans="1:121" ht="12" customHeight="1">
      <c r="A64" s="55">
        <v>56</v>
      </c>
      <c r="B64" s="55" t="s">
        <v>21</v>
      </c>
      <c r="C64" s="60">
        <v>35796</v>
      </c>
      <c r="D64" s="55" t="s">
        <v>73</v>
      </c>
      <c r="E64" s="55" t="s">
        <v>48</v>
      </c>
      <c r="F64" s="58" t="s">
        <v>117</v>
      </c>
      <c r="G64" s="58" t="s">
        <v>108</v>
      </c>
      <c r="H64" s="59" t="s">
        <v>117</v>
      </c>
      <c r="I64" s="59" t="s">
        <v>51</v>
      </c>
      <c r="J64" s="59" t="s">
        <v>89</v>
      </c>
      <c r="K64" s="62" t="s">
        <v>111</v>
      </c>
      <c r="L64" s="51">
        <v>12</v>
      </c>
      <c r="M64" s="92">
        <v>120</v>
      </c>
      <c r="N64" s="84">
        <f aca="true" t="shared" si="15" ref="N64:N73">L64/L$8*1000</f>
        <v>631.578947368421</v>
      </c>
      <c r="O64" s="51">
        <v>11</v>
      </c>
      <c r="P64" s="92">
        <v>85</v>
      </c>
      <c r="Q64" s="84">
        <f aca="true" t="shared" si="16" ref="Q64:Q73">O64/O$8*1000</f>
        <v>544.5544554455446</v>
      </c>
      <c r="R64" s="51"/>
      <c r="S64" s="92"/>
      <c r="T64" s="84">
        <f aca="true" t="shared" si="17" ref="T64:T73">R64/R$8*1000</f>
        <v>0</v>
      </c>
      <c r="U64" s="52"/>
      <c r="V64" s="96"/>
      <c r="W64" s="84">
        <f aca="true" t="shared" si="18" ref="W64:W73">U64/U$8*1000</f>
        <v>0</v>
      </c>
      <c r="X64" s="51"/>
      <c r="Y64" s="92"/>
      <c r="Z64" s="84">
        <f aca="true" t="shared" si="19" ref="Z64:Z73">X64/X$8*1000</f>
        <v>0</v>
      </c>
      <c r="AA64" s="51"/>
      <c r="AB64" s="92"/>
      <c r="AC64" s="84">
        <f aca="true" t="shared" si="20" ref="AC64:AC73">AA64/AA$8*1000</f>
        <v>0</v>
      </c>
      <c r="AD64" s="45"/>
      <c r="AE64" s="92"/>
      <c r="AF64" s="84">
        <f t="shared" si="13"/>
        <v>0</v>
      </c>
      <c r="AG64" s="85"/>
      <c r="AH64" s="92"/>
      <c r="AI64" s="84">
        <f t="shared" si="14"/>
        <v>0</v>
      </c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86">
        <f>(LARGE((N64,Q64,T64,W64,Z64,AC64,AF64,AI64),1)+LARGE((N64,Q64,T64,W64,Z64,AC64,AF64,AI64),2)+LARGE((N64,Q64,T64,W64,Z64,AC64,AF64,AI64),3)+LARGE((N64,Q64,T64,W64,Z64,AC64,AF64,AI64),4)+LARGE((N64,Q64,T64,W64,Z64,AC64,AF64,AI64),5))/5</f>
        <v>235.22668056279312</v>
      </c>
      <c r="AZ64" s="85">
        <v>56</v>
      </c>
      <c r="BA64" s="77"/>
      <c r="DP64" s="15"/>
      <c r="DQ64" s="15"/>
    </row>
    <row r="65" spans="1:121" ht="12" customHeight="1">
      <c r="A65" s="55">
        <v>57</v>
      </c>
      <c r="B65" s="55" t="s">
        <v>22</v>
      </c>
      <c r="C65" s="60">
        <v>35679</v>
      </c>
      <c r="D65" s="55" t="s">
        <v>73</v>
      </c>
      <c r="E65" s="55" t="s">
        <v>48</v>
      </c>
      <c r="F65" s="58" t="s">
        <v>117</v>
      </c>
      <c r="G65" s="58" t="s">
        <v>108</v>
      </c>
      <c r="H65" s="59" t="s">
        <v>102</v>
      </c>
      <c r="I65" s="59" t="s">
        <v>51</v>
      </c>
      <c r="J65" s="59" t="s">
        <v>96</v>
      </c>
      <c r="K65" s="62" t="s">
        <v>101</v>
      </c>
      <c r="L65" s="51">
        <v>9</v>
      </c>
      <c r="M65" s="92">
        <v>60</v>
      </c>
      <c r="N65" s="84">
        <f t="shared" si="15"/>
        <v>473.6842105263158</v>
      </c>
      <c r="O65" s="51">
        <v>14</v>
      </c>
      <c r="P65" s="92">
        <v>95</v>
      </c>
      <c r="Q65" s="84">
        <f t="shared" si="16"/>
        <v>693.0693069306931</v>
      </c>
      <c r="R65" s="51"/>
      <c r="S65" s="92"/>
      <c r="T65" s="84">
        <f t="shared" si="17"/>
        <v>0</v>
      </c>
      <c r="U65" s="52"/>
      <c r="V65" s="96"/>
      <c r="W65" s="84">
        <f t="shared" si="18"/>
        <v>0</v>
      </c>
      <c r="X65" s="51"/>
      <c r="Y65" s="92"/>
      <c r="Z65" s="84">
        <f t="shared" si="19"/>
        <v>0</v>
      </c>
      <c r="AA65" s="51"/>
      <c r="AB65" s="92"/>
      <c r="AC65" s="84">
        <f t="shared" si="20"/>
        <v>0</v>
      </c>
      <c r="AD65" s="45"/>
      <c r="AE65" s="92"/>
      <c r="AF65" s="84">
        <f t="shared" si="13"/>
        <v>0</v>
      </c>
      <c r="AG65" s="85"/>
      <c r="AH65" s="92"/>
      <c r="AI65" s="84">
        <f t="shared" si="14"/>
        <v>0</v>
      </c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86">
        <f>(LARGE((N65,Q65,T65,W65,Z65,AC65,AF65,AI65),1)+LARGE((N65,Q65,T65,W65,Z65,AC65,AF65,AI65),2)+LARGE((N65,Q65,T65,W65,Z65,AC65,AF65,AI65),3)+LARGE((N65,Q65,T65,W65,Z65,AC65,AF65,AI65),4)+LARGE((N65,Q65,T65,W65,Z65,AC65,AF65,AI65),5))/5</f>
        <v>233.3507034914018</v>
      </c>
      <c r="AZ65" s="85">
        <v>56</v>
      </c>
      <c r="BA65" s="77"/>
      <c r="DP65" s="15"/>
      <c r="DQ65" s="15"/>
    </row>
    <row r="66" spans="1:121" ht="12" customHeight="1">
      <c r="A66" s="55">
        <v>58</v>
      </c>
      <c r="B66" s="55" t="s">
        <v>83</v>
      </c>
      <c r="C66" s="60">
        <v>23333</v>
      </c>
      <c r="D66" s="55" t="s">
        <v>47</v>
      </c>
      <c r="E66" s="55" t="s">
        <v>56</v>
      </c>
      <c r="F66" s="58" t="s">
        <v>68</v>
      </c>
      <c r="G66" s="58" t="s">
        <v>117</v>
      </c>
      <c r="H66" s="59"/>
      <c r="I66" s="59" t="s">
        <v>51</v>
      </c>
      <c r="J66" s="59" t="s">
        <v>63</v>
      </c>
      <c r="K66" s="65"/>
      <c r="L66" s="51">
        <v>8</v>
      </c>
      <c r="M66" s="92">
        <v>96</v>
      </c>
      <c r="N66" s="84">
        <f t="shared" si="15"/>
        <v>421.05263157894734</v>
      </c>
      <c r="O66" s="51">
        <v>15</v>
      </c>
      <c r="P66" s="92">
        <v>88</v>
      </c>
      <c r="Q66" s="84">
        <f t="shared" si="16"/>
        <v>742.5742574257425</v>
      </c>
      <c r="R66" s="51"/>
      <c r="S66" s="92"/>
      <c r="T66" s="84">
        <f t="shared" si="17"/>
        <v>0</v>
      </c>
      <c r="U66" s="52"/>
      <c r="V66" s="96"/>
      <c r="W66" s="84">
        <f t="shared" si="18"/>
        <v>0</v>
      </c>
      <c r="X66" s="51"/>
      <c r="Y66" s="92"/>
      <c r="Z66" s="84">
        <f t="shared" si="19"/>
        <v>0</v>
      </c>
      <c r="AA66" s="51"/>
      <c r="AB66" s="92"/>
      <c r="AC66" s="84">
        <f t="shared" si="20"/>
        <v>0</v>
      </c>
      <c r="AD66" s="45"/>
      <c r="AE66" s="92"/>
      <c r="AF66" s="84">
        <f t="shared" si="13"/>
        <v>0</v>
      </c>
      <c r="AG66" s="85"/>
      <c r="AH66" s="92"/>
      <c r="AI66" s="84">
        <f t="shared" si="14"/>
        <v>0</v>
      </c>
      <c r="AJ66" s="104">
        <v>13</v>
      </c>
      <c r="AK66" s="104"/>
      <c r="AL66" s="104"/>
      <c r="AM66" s="104">
        <v>10</v>
      </c>
      <c r="AN66" s="104"/>
      <c r="AO66" s="104"/>
      <c r="AP66" s="104">
        <v>9</v>
      </c>
      <c r="AQ66" s="104"/>
      <c r="AR66" s="104"/>
      <c r="AS66" s="104">
        <v>12</v>
      </c>
      <c r="AT66" s="104"/>
      <c r="AU66" s="104"/>
      <c r="AV66" s="104"/>
      <c r="AW66" s="104"/>
      <c r="AX66" s="104"/>
      <c r="AY66" s="86">
        <f>(LARGE((N66,Q66,T66,W66,Z66,AC66,AF66,AI66),1)+LARGE((N66,Q66,T66,W66,Z66,AC66,AF66,AI66),2)+LARGE((N66,Q66,T66,W66,Z66,AC66,AF66,AI66),3)+LARGE((N66,Q66,T66,W66,Z66,AC66,AF66,AI66),4)+LARGE((N66,Q66,T66,W66,Z66,AC66,AF66,AI66),5))/5</f>
        <v>232.725377800938</v>
      </c>
      <c r="AZ66" s="85">
        <v>58</v>
      </c>
      <c r="BA66" s="77"/>
      <c r="DP66" s="15"/>
      <c r="DQ66" s="114"/>
    </row>
    <row r="67" spans="1:121" ht="12" customHeight="1">
      <c r="A67" s="55">
        <v>59</v>
      </c>
      <c r="B67" s="55" t="s">
        <v>98</v>
      </c>
      <c r="C67" s="60">
        <v>35456</v>
      </c>
      <c r="D67" s="55" t="s">
        <v>65</v>
      </c>
      <c r="E67" s="55" t="s">
        <v>79</v>
      </c>
      <c r="F67" s="58" t="s">
        <v>80</v>
      </c>
      <c r="G67" s="58" t="s">
        <v>81</v>
      </c>
      <c r="H67" s="59" t="s">
        <v>162</v>
      </c>
      <c r="I67" s="59" t="s">
        <v>51</v>
      </c>
      <c r="J67" s="59" t="s">
        <v>92</v>
      </c>
      <c r="K67" s="63" t="s">
        <v>82</v>
      </c>
      <c r="L67" s="51"/>
      <c r="M67" s="92"/>
      <c r="N67" s="84">
        <f t="shared" si="15"/>
        <v>0</v>
      </c>
      <c r="O67" s="51"/>
      <c r="P67" s="92"/>
      <c r="Q67" s="84">
        <f t="shared" si="16"/>
        <v>0</v>
      </c>
      <c r="R67" s="51">
        <v>11</v>
      </c>
      <c r="S67" s="92">
        <v>120</v>
      </c>
      <c r="T67" s="84">
        <f t="shared" si="17"/>
        <v>561.2244897959183</v>
      </c>
      <c r="U67" s="52">
        <v>11</v>
      </c>
      <c r="V67" s="96">
        <v>85</v>
      </c>
      <c r="W67" s="84">
        <f t="shared" si="18"/>
        <v>585.1063829787234</v>
      </c>
      <c r="X67" s="51"/>
      <c r="Y67" s="92"/>
      <c r="Z67" s="84">
        <f t="shared" si="19"/>
        <v>0</v>
      </c>
      <c r="AA67" s="51"/>
      <c r="AB67" s="92"/>
      <c r="AC67" s="84">
        <f t="shared" si="20"/>
        <v>0</v>
      </c>
      <c r="AD67" s="45"/>
      <c r="AE67" s="92"/>
      <c r="AF67" s="84">
        <f t="shared" si="13"/>
        <v>0</v>
      </c>
      <c r="AG67" s="83"/>
      <c r="AH67" s="92"/>
      <c r="AI67" s="84">
        <f t="shared" si="14"/>
        <v>0</v>
      </c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30"/>
      <c r="AX67" s="130"/>
      <c r="AY67" s="86">
        <f>(LARGE((N67,Q67,T67,W67,Z67,AC67,AF67,AI67),1)+LARGE((N67,Q67,T67,W67,Z67,AC67,AF67,AI67),2)+LARGE((N67,Q67,T67,W67,Z67,AC67,AF67,AI67),3)+LARGE((N67,Q67,T67,W67,Z67,AC67,AF67,AI67),4)+LARGE((N67,Q67,T67,W67,Z67,AC67,AF67,AI67),5))/5</f>
        <v>229.26617455492834</v>
      </c>
      <c r="AZ67" s="85">
        <v>59</v>
      </c>
      <c r="BA67" s="77"/>
      <c r="DP67" s="15"/>
      <c r="DQ67" s="15"/>
    </row>
    <row r="68" spans="1:121" ht="12" customHeight="1">
      <c r="A68" s="55">
        <v>60</v>
      </c>
      <c r="B68" s="55" t="s">
        <v>164</v>
      </c>
      <c r="C68" s="60">
        <v>34903</v>
      </c>
      <c r="D68" s="55" t="s">
        <v>47</v>
      </c>
      <c r="E68" s="55" t="s">
        <v>60</v>
      </c>
      <c r="F68" s="58" t="s">
        <v>165</v>
      </c>
      <c r="G68" s="58"/>
      <c r="H68" s="59"/>
      <c r="I68" s="59" t="s">
        <v>51</v>
      </c>
      <c r="J68" s="59" t="s">
        <v>96</v>
      </c>
      <c r="K68" s="63" t="s">
        <v>166</v>
      </c>
      <c r="L68" s="51"/>
      <c r="M68" s="92"/>
      <c r="N68" s="84">
        <f t="shared" si="15"/>
        <v>0</v>
      </c>
      <c r="O68" s="51"/>
      <c r="P68" s="92"/>
      <c r="Q68" s="84">
        <f t="shared" si="16"/>
        <v>0</v>
      </c>
      <c r="R68" s="51">
        <v>11</v>
      </c>
      <c r="S68" s="92">
        <v>185</v>
      </c>
      <c r="T68" s="84">
        <f t="shared" si="17"/>
        <v>561.2244897959183</v>
      </c>
      <c r="U68" s="52">
        <v>11</v>
      </c>
      <c r="V68" s="96">
        <v>94</v>
      </c>
      <c r="W68" s="84">
        <f t="shared" si="18"/>
        <v>585.1063829787234</v>
      </c>
      <c r="X68" s="51"/>
      <c r="Y68" s="92"/>
      <c r="Z68" s="84">
        <f t="shared" si="19"/>
        <v>0</v>
      </c>
      <c r="AA68" s="51"/>
      <c r="AB68" s="92"/>
      <c r="AC68" s="84">
        <f t="shared" si="20"/>
        <v>0</v>
      </c>
      <c r="AD68" s="45"/>
      <c r="AE68" s="92"/>
      <c r="AF68" s="84">
        <f t="shared" si="13"/>
        <v>0</v>
      </c>
      <c r="AG68" s="83"/>
      <c r="AH68" s="92"/>
      <c r="AI68" s="84">
        <f t="shared" si="14"/>
        <v>0</v>
      </c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30"/>
      <c r="AX68" s="130"/>
      <c r="AY68" s="86">
        <f>(LARGE((N68,Q68,T68,W68,Z68,AC68,AF68,AI68),1)+LARGE((N68,Q68,T68,W68,Z68,AC68,AF68,AI68),2)+LARGE((N68,Q68,T68,W68,Z68,AC68,AF68,AI68),3)+LARGE((N68,Q68,T68,W68,Z68,AC68,AF68,AI68),4)+LARGE((N68,Q68,T68,W68,Z68,AC68,AF68,AI68),5))/5</f>
        <v>229.26617455492834</v>
      </c>
      <c r="AZ68" s="85">
        <v>59</v>
      </c>
      <c r="BA68" s="77"/>
      <c r="DP68" s="15"/>
      <c r="DQ68" s="15"/>
    </row>
    <row r="69" spans="1:121" ht="12" customHeight="1">
      <c r="A69" s="55">
        <v>61</v>
      </c>
      <c r="B69" s="55" t="s">
        <v>170</v>
      </c>
      <c r="C69" s="60">
        <v>25566</v>
      </c>
      <c r="D69" s="55" t="s">
        <v>47</v>
      </c>
      <c r="E69" s="55" t="s">
        <v>56</v>
      </c>
      <c r="F69" s="58" t="s">
        <v>171</v>
      </c>
      <c r="G69" s="58"/>
      <c r="H69" s="59"/>
      <c r="I69" s="59" t="s">
        <v>51</v>
      </c>
      <c r="J69" s="59" t="s">
        <v>52</v>
      </c>
      <c r="K69" s="63" t="s">
        <v>172</v>
      </c>
      <c r="L69" s="51"/>
      <c r="M69" s="92"/>
      <c r="N69" s="84">
        <f t="shared" si="15"/>
        <v>0</v>
      </c>
      <c r="O69" s="51"/>
      <c r="P69" s="92"/>
      <c r="Q69" s="84">
        <f t="shared" si="16"/>
        <v>0</v>
      </c>
      <c r="R69" s="52">
        <v>13</v>
      </c>
      <c r="S69" s="96">
        <v>170</v>
      </c>
      <c r="T69" s="84">
        <f t="shared" si="17"/>
        <v>663.2653061224489</v>
      </c>
      <c r="U69" s="52">
        <v>9</v>
      </c>
      <c r="V69" s="96">
        <v>50</v>
      </c>
      <c r="W69" s="84">
        <f t="shared" si="18"/>
        <v>478.7234042553191</v>
      </c>
      <c r="X69" s="51"/>
      <c r="Y69" s="92"/>
      <c r="Z69" s="84">
        <f t="shared" si="19"/>
        <v>0</v>
      </c>
      <c r="AA69" s="51"/>
      <c r="AB69" s="92"/>
      <c r="AC69" s="84">
        <f t="shared" si="20"/>
        <v>0</v>
      </c>
      <c r="AD69" s="45"/>
      <c r="AE69" s="92"/>
      <c r="AF69" s="84">
        <f t="shared" si="13"/>
        <v>0</v>
      </c>
      <c r="AG69" s="83"/>
      <c r="AH69" s="92"/>
      <c r="AI69" s="84">
        <f t="shared" si="14"/>
        <v>0</v>
      </c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30"/>
      <c r="AX69" s="130"/>
      <c r="AY69" s="86">
        <f>(LARGE((N69,Q69,T69,W69,Z69,AC69,AF69,AI69),1)+LARGE((N69,Q69,T69,W69,Z69,AC69,AF69,AI69),2)+LARGE((N69,Q69,T69,W69,Z69,AC69,AF69,AI69),3)+LARGE((N69,Q69,T69,W69,Z69,AC69,AF69,AI69),4)+LARGE((N69,Q69,T69,W69,Z69,AC69,AF69,AI69),5))/5</f>
        <v>228.3977420755536</v>
      </c>
      <c r="AZ69" s="85">
        <v>61</v>
      </c>
      <c r="BA69" s="77"/>
      <c r="DP69" s="15"/>
      <c r="DQ69" s="114"/>
    </row>
    <row r="70" spans="1:121" ht="12" customHeight="1">
      <c r="A70" s="55">
        <v>62</v>
      </c>
      <c r="B70" s="55" t="s">
        <v>130</v>
      </c>
      <c r="C70" s="60">
        <v>34560</v>
      </c>
      <c r="D70" s="55" t="s">
        <v>47</v>
      </c>
      <c r="E70" s="55" t="s">
        <v>131</v>
      </c>
      <c r="F70" s="58" t="s">
        <v>132</v>
      </c>
      <c r="G70" s="58" t="s">
        <v>133</v>
      </c>
      <c r="H70" s="59" t="s">
        <v>124</v>
      </c>
      <c r="I70" s="59" t="s">
        <v>51</v>
      </c>
      <c r="J70" s="59" t="s">
        <v>52</v>
      </c>
      <c r="K70" s="65"/>
      <c r="L70" s="51">
        <v>9</v>
      </c>
      <c r="M70" s="92">
        <v>84</v>
      </c>
      <c r="N70" s="84">
        <f t="shared" si="15"/>
        <v>473.6842105263158</v>
      </c>
      <c r="O70" s="51">
        <v>13</v>
      </c>
      <c r="P70" s="92">
        <v>81</v>
      </c>
      <c r="Q70" s="84">
        <f t="shared" si="16"/>
        <v>643.5643564356436</v>
      </c>
      <c r="R70" s="51"/>
      <c r="S70" s="92"/>
      <c r="T70" s="84">
        <f t="shared" si="17"/>
        <v>0</v>
      </c>
      <c r="U70" s="52"/>
      <c r="V70" s="96"/>
      <c r="W70" s="84">
        <f t="shared" si="18"/>
        <v>0</v>
      </c>
      <c r="X70" s="51"/>
      <c r="Y70" s="92"/>
      <c r="Z70" s="84">
        <f t="shared" si="19"/>
        <v>0</v>
      </c>
      <c r="AA70" s="51"/>
      <c r="AB70" s="92"/>
      <c r="AC70" s="84">
        <f t="shared" si="20"/>
        <v>0</v>
      </c>
      <c r="AD70" s="45"/>
      <c r="AE70" s="92"/>
      <c r="AF70" s="84">
        <f t="shared" si="13"/>
        <v>0</v>
      </c>
      <c r="AG70" s="85"/>
      <c r="AH70" s="92"/>
      <c r="AI70" s="84">
        <f t="shared" si="14"/>
        <v>0</v>
      </c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86">
        <f>(LARGE((N70,Q70,T70,W70,Z70,AC70,AF70,AI70),1)+LARGE((N70,Q70,T70,W70,Z70,AC70,AF70,AI70),2)+LARGE((N70,Q70,T70,W70,Z70,AC70,AF70,AI70),3)+LARGE((N70,Q70,T70,W70,Z70,AC70,AF70,AI70),4)+LARGE((N70,Q70,T70,W70,Z70,AC70,AF70,AI70),5))/5</f>
        <v>223.44971339239186</v>
      </c>
      <c r="AZ70" s="85">
        <v>62</v>
      </c>
      <c r="BA70" s="77"/>
      <c r="DP70" s="15"/>
      <c r="DQ70" s="15"/>
    </row>
    <row r="71" spans="1:121" ht="12" customHeight="1">
      <c r="A71" s="55">
        <v>63</v>
      </c>
      <c r="B71" s="55" t="s">
        <v>138</v>
      </c>
      <c r="C71" s="60">
        <v>36161</v>
      </c>
      <c r="D71" s="55" t="s">
        <v>135</v>
      </c>
      <c r="E71" s="55" t="s">
        <v>48</v>
      </c>
      <c r="F71" s="58"/>
      <c r="G71" s="58" t="s">
        <v>104</v>
      </c>
      <c r="H71" s="59"/>
      <c r="I71" s="59" t="s">
        <v>51</v>
      </c>
      <c r="J71" s="59" t="s">
        <v>74</v>
      </c>
      <c r="K71" s="64" t="s">
        <v>85</v>
      </c>
      <c r="L71" s="51">
        <v>8</v>
      </c>
      <c r="M71" s="92">
        <v>31</v>
      </c>
      <c r="N71" s="84">
        <f t="shared" si="15"/>
        <v>421.05263157894734</v>
      </c>
      <c r="O71" s="51">
        <v>14</v>
      </c>
      <c r="P71" s="92">
        <v>22</v>
      </c>
      <c r="Q71" s="84">
        <f t="shared" si="16"/>
        <v>693.0693069306931</v>
      </c>
      <c r="R71" s="52"/>
      <c r="S71" s="96"/>
      <c r="T71" s="84">
        <f t="shared" si="17"/>
        <v>0</v>
      </c>
      <c r="U71" s="52"/>
      <c r="V71" s="96"/>
      <c r="W71" s="84">
        <f t="shared" si="18"/>
        <v>0</v>
      </c>
      <c r="X71" s="51"/>
      <c r="Y71" s="92"/>
      <c r="Z71" s="84">
        <f t="shared" si="19"/>
        <v>0</v>
      </c>
      <c r="AA71" s="51"/>
      <c r="AB71" s="92"/>
      <c r="AC71" s="84">
        <f t="shared" si="20"/>
        <v>0</v>
      </c>
      <c r="AD71" s="45"/>
      <c r="AE71" s="92"/>
      <c r="AF71" s="84">
        <f t="shared" si="13"/>
        <v>0</v>
      </c>
      <c r="AG71" s="85"/>
      <c r="AH71" s="92"/>
      <c r="AI71" s="84">
        <f t="shared" si="14"/>
        <v>0</v>
      </c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86">
        <f>(LARGE((N71,Q71,T71,W71,Z71,AC71,AF71,AI71),1)+LARGE((N71,Q71,T71,W71,Z71,AC71,AF71,AI71),2)+LARGE((N71,Q71,T71,W71,Z71,AC71,AF71,AI71),3)+LARGE((N71,Q71,T71,W71,Z71,AC71,AF71,AI71),4)+LARGE((N71,Q71,T71,W71,Z71,AC71,AF71,AI71),5))/5</f>
        <v>222.82438770192806</v>
      </c>
      <c r="AZ71" s="85">
        <v>62</v>
      </c>
      <c r="BA71" s="77"/>
      <c r="DP71" s="15"/>
      <c r="DQ71" s="114"/>
    </row>
    <row r="72" spans="1:121" ht="12" customHeight="1">
      <c r="A72" s="55">
        <v>64</v>
      </c>
      <c r="B72" s="55" t="s">
        <v>174</v>
      </c>
      <c r="C72" s="60">
        <v>33488</v>
      </c>
      <c r="D72" s="55" t="s">
        <v>47</v>
      </c>
      <c r="E72" s="55" t="s">
        <v>79</v>
      </c>
      <c r="F72" s="58" t="s">
        <v>80</v>
      </c>
      <c r="G72" s="58" t="s">
        <v>81</v>
      </c>
      <c r="H72" s="59" t="s">
        <v>162</v>
      </c>
      <c r="I72" s="59" t="s">
        <v>51</v>
      </c>
      <c r="J72" s="59" t="s">
        <v>63</v>
      </c>
      <c r="K72" s="63" t="s">
        <v>82</v>
      </c>
      <c r="L72" s="51"/>
      <c r="M72" s="92"/>
      <c r="N72" s="84">
        <f t="shared" si="15"/>
        <v>0</v>
      </c>
      <c r="O72" s="51"/>
      <c r="P72" s="92"/>
      <c r="Q72" s="84">
        <f t="shared" si="16"/>
        <v>0</v>
      </c>
      <c r="R72" s="51">
        <v>10</v>
      </c>
      <c r="S72" s="96">
        <v>98</v>
      </c>
      <c r="T72" s="84">
        <f t="shared" si="17"/>
        <v>510.2040816326531</v>
      </c>
      <c r="U72" s="52">
        <v>11</v>
      </c>
      <c r="V72" s="96">
        <v>60</v>
      </c>
      <c r="W72" s="84">
        <f t="shared" si="18"/>
        <v>585.1063829787234</v>
      </c>
      <c r="X72" s="51"/>
      <c r="Y72" s="92"/>
      <c r="Z72" s="84">
        <f t="shared" si="19"/>
        <v>0</v>
      </c>
      <c r="AA72" s="51"/>
      <c r="AB72" s="92"/>
      <c r="AC72" s="84">
        <f t="shared" si="20"/>
        <v>0</v>
      </c>
      <c r="AD72" s="45"/>
      <c r="AE72" s="92"/>
      <c r="AF72" s="84">
        <f t="shared" si="13"/>
        <v>0</v>
      </c>
      <c r="AG72" s="83"/>
      <c r="AH72" s="92"/>
      <c r="AI72" s="84">
        <f t="shared" si="14"/>
        <v>0</v>
      </c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30"/>
      <c r="AX72" s="130"/>
      <c r="AY72" s="86">
        <f>(LARGE((N72,Q72,T72,W72,Z72,AC72,AF72,AI72),1)+LARGE((N72,Q72,T72,W72,Z72,AC72,AF72,AI72),2)+LARGE((N72,Q72,T72,W72,Z72,AC72,AF72,AI72),3)+LARGE((N72,Q72,T72,W72,Z72,AC72,AF72,AI72),4)+LARGE((N72,Q72,T72,W72,Z72,AC72,AF72,AI72),5))/5</f>
        <v>219.06209292227533</v>
      </c>
      <c r="AZ72" s="85">
        <v>64</v>
      </c>
      <c r="BA72" s="77"/>
      <c r="DP72" s="15"/>
      <c r="DQ72" s="15"/>
    </row>
    <row r="73" spans="1:121" ht="12" customHeight="1">
      <c r="A73" s="55">
        <v>65</v>
      </c>
      <c r="B73" s="55" t="s">
        <v>139</v>
      </c>
      <c r="C73" s="60">
        <v>34653</v>
      </c>
      <c r="D73" s="55" t="s">
        <v>88</v>
      </c>
      <c r="E73" s="55" t="s">
        <v>131</v>
      </c>
      <c r="F73" s="58" t="s">
        <v>132</v>
      </c>
      <c r="G73" s="58" t="s">
        <v>133</v>
      </c>
      <c r="H73" s="59" t="s">
        <v>124</v>
      </c>
      <c r="I73" s="59" t="s">
        <v>51</v>
      </c>
      <c r="J73" s="59" t="s">
        <v>63</v>
      </c>
      <c r="K73" s="62" t="s">
        <v>110</v>
      </c>
      <c r="L73" s="51">
        <v>8</v>
      </c>
      <c r="M73" s="92">
        <v>118</v>
      </c>
      <c r="N73" s="84">
        <f t="shared" si="15"/>
        <v>421.05263157894734</v>
      </c>
      <c r="O73" s="51">
        <v>12</v>
      </c>
      <c r="P73" s="92">
        <v>105</v>
      </c>
      <c r="Q73" s="84">
        <f t="shared" si="16"/>
        <v>594.059405940594</v>
      </c>
      <c r="R73" s="51"/>
      <c r="S73" s="92"/>
      <c r="T73" s="84">
        <f t="shared" si="17"/>
        <v>0</v>
      </c>
      <c r="U73" s="52"/>
      <c r="V73" s="96"/>
      <c r="W73" s="84">
        <f t="shared" si="18"/>
        <v>0</v>
      </c>
      <c r="X73" s="51"/>
      <c r="Y73" s="92"/>
      <c r="Z73" s="84">
        <f t="shared" si="19"/>
        <v>0</v>
      </c>
      <c r="AA73" s="51"/>
      <c r="AB73" s="92"/>
      <c r="AC73" s="84">
        <f t="shared" si="20"/>
        <v>0</v>
      </c>
      <c r="AD73" s="45"/>
      <c r="AE73" s="92"/>
      <c r="AF73" s="84">
        <f t="shared" si="13"/>
        <v>0</v>
      </c>
      <c r="AG73" s="85"/>
      <c r="AH73" s="92"/>
      <c r="AI73" s="84">
        <f t="shared" si="14"/>
        <v>0</v>
      </c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86">
        <f>(LARGE((N73,Q73,T73,W73,Z73,AC73,AF73,AI73),1)+LARGE((N73,Q73,T73,W73,Z73,AC73,AF73,AI73),2)+LARGE((N73,Q73,T73,W73,Z73,AC73,AF73,AI73),3)+LARGE((N73,Q73,T73,W73,Z73,AC73,AF73,AI73),4)+LARGE((N73,Q73,T73,W73,Z73,AC73,AF73,AI73),5))/5</f>
        <v>203.02240750390828</v>
      </c>
      <c r="AZ73" s="85">
        <v>65</v>
      </c>
      <c r="BA73" s="77"/>
      <c r="DP73" s="15"/>
      <c r="DQ73" s="15"/>
    </row>
    <row r="74" spans="1:121" ht="12" customHeight="1">
      <c r="A74" s="55">
        <v>66</v>
      </c>
      <c r="B74" s="55" t="s">
        <v>219</v>
      </c>
      <c r="C74" s="60"/>
      <c r="D74" s="55" t="s">
        <v>88</v>
      </c>
      <c r="E74" s="55" t="s">
        <v>229</v>
      </c>
      <c r="F74" s="58" t="s">
        <v>155</v>
      </c>
      <c r="G74" s="58"/>
      <c r="H74" s="58"/>
      <c r="I74" s="59" t="s">
        <v>71</v>
      </c>
      <c r="J74" s="59" t="s">
        <v>74</v>
      </c>
      <c r="K74" s="63" t="s">
        <v>156</v>
      </c>
      <c r="L74" s="51"/>
      <c r="M74" s="95"/>
      <c r="N74" s="84">
        <v>0</v>
      </c>
      <c r="O74" s="51"/>
      <c r="P74" s="92"/>
      <c r="Q74" s="84">
        <v>0</v>
      </c>
      <c r="R74" s="52"/>
      <c r="S74" s="96"/>
      <c r="T74" s="84">
        <v>0</v>
      </c>
      <c r="U74" s="52"/>
      <c r="V74" s="96"/>
      <c r="W74" s="84">
        <v>0</v>
      </c>
      <c r="X74" s="51"/>
      <c r="Y74" s="92"/>
      <c r="Z74" s="84">
        <v>0</v>
      </c>
      <c r="AA74" s="51"/>
      <c r="AB74" s="92"/>
      <c r="AC74" s="84">
        <v>0</v>
      </c>
      <c r="AD74" s="45">
        <v>12</v>
      </c>
      <c r="AE74" s="92">
        <v>144</v>
      </c>
      <c r="AF74" s="84">
        <f t="shared" si="13"/>
        <v>545.4545454545454</v>
      </c>
      <c r="AG74" s="85">
        <v>10</v>
      </c>
      <c r="AH74" s="92">
        <v>99</v>
      </c>
      <c r="AI74" s="84">
        <f t="shared" si="14"/>
        <v>454.5454545454545</v>
      </c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86">
        <f>(LARGE((N74,Q74,T74,W74,Z74,AC74,AF74,AI74),1)+LARGE((N74,Q74,T74,W74,Z74,AC74,AF74,AI74),2)+LARGE((N74,Q74,T74,W74,Z74,AC74,AF74,AI74),3)+LARGE((N74,Q74,T74,W74,Z74,AC74,AF74,AI74),4)+LARGE((N74,Q74,T74,W74,Z74,AC74,AF74,AI74),5))/5</f>
        <v>199.99999999999997</v>
      </c>
      <c r="AZ74" s="85">
        <v>66</v>
      </c>
      <c r="BA74" s="77"/>
      <c r="DP74" s="15"/>
      <c r="DQ74" s="15"/>
    </row>
    <row r="75" spans="1:121" ht="12" customHeight="1">
      <c r="A75" s="55">
        <v>67</v>
      </c>
      <c r="B75" s="55" t="s">
        <v>90</v>
      </c>
      <c r="C75" s="60">
        <v>34669</v>
      </c>
      <c r="D75" s="55" t="s">
        <v>65</v>
      </c>
      <c r="E75" s="55" t="s">
        <v>79</v>
      </c>
      <c r="F75" s="58" t="s">
        <v>80</v>
      </c>
      <c r="G75" s="58" t="s">
        <v>81</v>
      </c>
      <c r="H75" s="59" t="s">
        <v>162</v>
      </c>
      <c r="I75" s="59" t="s">
        <v>51</v>
      </c>
      <c r="J75" s="59" t="s">
        <v>63</v>
      </c>
      <c r="K75" s="63" t="s">
        <v>82</v>
      </c>
      <c r="L75" s="51"/>
      <c r="M75" s="92"/>
      <c r="N75" s="84">
        <f>L75/L$8*1000</f>
        <v>0</v>
      </c>
      <c r="O75" s="51"/>
      <c r="P75" s="92"/>
      <c r="Q75" s="84">
        <f>O75/O$8*1000</f>
        <v>0</v>
      </c>
      <c r="R75" s="52">
        <v>13</v>
      </c>
      <c r="S75" s="92">
        <v>145</v>
      </c>
      <c r="T75" s="84">
        <f>R75/R$8*1000</f>
        <v>663.2653061224489</v>
      </c>
      <c r="U75" s="52">
        <v>5</v>
      </c>
      <c r="V75" s="96">
        <v>15</v>
      </c>
      <c r="W75" s="84">
        <f>U75/U$8*1000</f>
        <v>265.9574468085106</v>
      </c>
      <c r="X75" s="51"/>
      <c r="Y75" s="92"/>
      <c r="Z75" s="84">
        <f>X75/X$8*1000</f>
        <v>0</v>
      </c>
      <c r="AA75" s="51"/>
      <c r="AB75" s="92"/>
      <c r="AC75" s="84">
        <f>AA75/AA$8*1000</f>
        <v>0</v>
      </c>
      <c r="AD75" s="45"/>
      <c r="AE75" s="92"/>
      <c r="AF75" s="84">
        <f t="shared" si="13"/>
        <v>0</v>
      </c>
      <c r="AG75" s="83"/>
      <c r="AH75" s="92"/>
      <c r="AI75" s="84">
        <f t="shared" si="14"/>
        <v>0</v>
      </c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30"/>
      <c r="AX75" s="130"/>
      <c r="AY75" s="86">
        <f>(LARGE((N75,Q75,T75,W75,Z75,AC75,AF75,AI75),1)+LARGE((N75,Q75,T75,W75,Z75,AC75,AF75,AI75),2)+LARGE((N75,Q75,T75,W75,Z75,AC75,AF75,AI75),3)+LARGE((N75,Q75,T75,W75,Z75,AC75,AF75,AI75),4)+LARGE((N75,Q75,T75,W75,Z75,AC75,AF75,AI75),5))/5</f>
        <v>185.84455058619193</v>
      </c>
      <c r="AZ75" s="85">
        <v>67</v>
      </c>
      <c r="BA75" s="77"/>
      <c r="DP75" s="15"/>
      <c r="DQ75" s="114"/>
    </row>
    <row r="76" spans="1:121" ht="12" customHeight="1">
      <c r="A76" s="55">
        <v>68</v>
      </c>
      <c r="B76" s="55" t="s">
        <v>220</v>
      </c>
      <c r="C76" s="60"/>
      <c r="D76" s="55" t="s">
        <v>88</v>
      </c>
      <c r="E76" s="55" t="s">
        <v>106</v>
      </c>
      <c r="F76" s="58" t="s">
        <v>155</v>
      </c>
      <c r="G76" s="58"/>
      <c r="H76" s="58"/>
      <c r="I76" s="59" t="s">
        <v>71</v>
      </c>
      <c r="J76" s="59" t="s">
        <v>77</v>
      </c>
      <c r="K76" s="63" t="s">
        <v>156</v>
      </c>
      <c r="L76" s="51"/>
      <c r="M76" s="95"/>
      <c r="N76" s="84">
        <v>0</v>
      </c>
      <c r="O76" s="51"/>
      <c r="P76" s="92"/>
      <c r="Q76" s="84">
        <v>0</v>
      </c>
      <c r="R76" s="52"/>
      <c r="S76" s="96"/>
      <c r="T76" s="84">
        <v>0</v>
      </c>
      <c r="U76" s="52"/>
      <c r="V76" s="96"/>
      <c r="W76" s="84">
        <v>0</v>
      </c>
      <c r="X76" s="51"/>
      <c r="Y76" s="92"/>
      <c r="Z76" s="84">
        <v>0</v>
      </c>
      <c r="AA76" s="51"/>
      <c r="AB76" s="92"/>
      <c r="AC76" s="84">
        <v>0</v>
      </c>
      <c r="AD76" s="45">
        <v>9</v>
      </c>
      <c r="AE76" s="92">
        <v>88</v>
      </c>
      <c r="AF76" s="84">
        <f t="shared" si="13"/>
        <v>409.0909090909091</v>
      </c>
      <c r="AG76" s="85">
        <v>11</v>
      </c>
      <c r="AH76" s="92">
        <v>108</v>
      </c>
      <c r="AI76" s="84">
        <f t="shared" si="14"/>
        <v>500</v>
      </c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86">
        <f>(LARGE((N76,Q76,T76,W76,Z76,AC76,AF76,AI76),1)+LARGE((N76,Q76,T76,W76,Z76,AC76,AF76,AI76),2)+LARGE((N76,Q76,T76,W76,Z76,AC76,AF76,AI76),3)+LARGE((N76,Q76,T76,W76,Z76,AC76,AF76,AI76),4)+LARGE((N76,Q76,T76,W76,Z76,AC76,AF76,AI76),5))/5</f>
        <v>181.8181818181818</v>
      </c>
      <c r="AZ76" s="85">
        <v>68</v>
      </c>
      <c r="BA76" s="78"/>
      <c r="DP76" s="15"/>
      <c r="DQ76" s="15"/>
    </row>
    <row r="77" spans="1:121" ht="12" customHeight="1">
      <c r="A77" s="55">
        <v>69</v>
      </c>
      <c r="B77" s="55" t="s">
        <v>222</v>
      </c>
      <c r="C77" s="60"/>
      <c r="D77" s="55" t="s">
        <v>88</v>
      </c>
      <c r="E77" s="55" t="s">
        <v>229</v>
      </c>
      <c r="F77" s="58" t="s">
        <v>155</v>
      </c>
      <c r="G77" s="58"/>
      <c r="H77" s="58"/>
      <c r="I77" s="59" t="s">
        <v>102</v>
      </c>
      <c r="J77" s="59" t="s">
        <v>52</v>
      </c>
      <c r="K77" s="63" t="s">
        <v>156</v>
      </c>
      <c r="L77" s="51"/>
      <c r="M77" s="95"/>
      <c r="N77" s="84">
        <v>0</v>
      </c>
      <c r="O77" s="51"/>
      <c r="P77" s="92"/>
      <c r="Q77" s="84">
        <v>0</v>
      </c>
      <c r="R77" s="52"/>
      <c r="S77" s="96"/>
      <c r="T77" s="84">
        <v>0</v>
      </c>
      <c r="U77" s="52"/>
      <c r="V77" s="96"/>
      <c r="W77" s="84">
        <v>0</v>
      </c>
      <c r="X77" s="51"/>
      <c r="Y77" s="92"/>
      <c r="Z77" s="84">
        <v>0</v>
      </c>
      <c r="AA77" s="51"/>
      <c r="AB77" s="92"/>
      <c r="AC77" s="84">
        <v>0</v>
      </c>
      <c r="AD77" s="45">
        <v>8</v>
      </c>
      <c r="AE77" s="92">
        <v>80</v>
      </c>
      <c r="AF77" s="84">
        <f t="shared" si="13"/>
        <v>363.6363636363636</v>
      </c>
      <c r="AG77" s="85">
        <v>12</v>
      </c>
      <c r="AH77" s="92">
        <v>142</v>
      </c>
      <c r="AI77" s="84">
        <f t="shared" si="14"/>
        <v>545.4545454545454</v>
      </c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86">
        <f>(LARGE((N77,Q77,T77,W77,Z77,AC77,AF77,AI77),1)+LARGE((N77,Q77,T77,W77,Z77,AC77,AF77,AI77),2)+LARGE((N77,Q77,T77,W77,Z77,AC77,AF77,AI77),3)+LARGE((N77,Q77,T77,W77,Z77,AC77,AF77,AI77),4)+LARGE((N77,Q77,T77,W77,Z77,AC77,AF77,AI77),5))/5</f>
        <v>181.8181818181818</v>
      </c>
      <c r="AZ77" s="85">
        <v>68</v>
      </c>
      <c r="BA77" s="77"/>
      <c r="DP77" s="15"/>
      <c r="DQ77" s="15"/>
    </row>
    <row r="78" spans="1:121" ht="12" customHeight="1">
      <c r="A78" s="55">
        <v>70</v>
      </c>
      <c r="B78" s="55" t="s">
        <v>4</v>
      </c>
      <c r="C78" s="60">
        <v>33751</v>
      </c>
      <c r="D78" s="55" t="s">
        <v>47</v>
      </c>
      <c r="E78" s="55" t="s">
        <v>48</v>
      </c>
      <c r="F78" s="58" t="s">
        <v>116</v>
      </c>
      <c r="G78" s="58"/>
      <c r="H78" s="59" t="s">
        <v>102</v>
      </c>
      <c r="I78" s="59" t="s">
        <v>51</v>
      </c>
      <c r="J78" s="59" t="s">
        <v>63</v>
      </c>
      <c r="K78" s="63" t="s">
        <v>53</v>
      </c>
      <c r="L78" s="51"/>
      <c r="M78" s="95"/>
      <c r="N78" s="84">
        <f>L78/L$8*1000</f>
        <v>0</v>
      </c>
      <c r="O78" s="51">
        <v>17</v>
      </c>
      <c r="P78" s="92">
        <v>33</v>
      </c>
      <c r="Q78" s="84">
        <f>O78/O$8*1000</f>
        <v>841.5841584158417</v>
      </c>
      <c r="R78" s="51"/>
      <c r="S78" s="92"/>
      <c r="T78" s="84">
        <f>R78/R$8*1000</f>
        <v>0</v>
      </c>
      <c r="U78" s="52"/>
      <c r="V78" s="96"/>
      <c r="W78" s="84">
        <f>U78/U$8*1000</f>
        <v>0</v>
      </c>
      <c r="X78" s="51"/>
      <c r="Y78" s="92"/>
      <c r="Z78" s="84">
        <f>X78/X$8*1000</f>
        <v>0</v>
      </c>
      <c r="AA78" s="51"/>
      <c r="AB78" s="92"/>
      <c r="AC78" s="84">
        <f>AA78/AA$8*1000</f>
        <v>0</v>
      </c>
      <c r="AD78" s="45"/>
      <c r="AE78" s="92"/>
      <c r="AF78" s="84">
        <f t="shared" si="13"/>
        <v>0</v>
      </c>
      <c r="AG78" s="85"/>
      <c r="AH78" s="92"/>
      <c r="AI78" s="84">
        <f t="shared" si="14"/>
        <v>0</v>
      </c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86">
        <f>(LARGE((N78,Q78,T78,W78,Z78,AC78,AF78,AI78),1)+LARGE((N78,Q78,T78,W78,Z78,AC78,AF78,AI78),2)+LARGE((N78,Q78,T78,W78,Z78,AC78,AF78,AI78),3)+LARGE((N78,Q78,T78,W78,Z78,AC78,AF78,AI78),4)+LARGE((N78,Q78,T78,W78,Z78,AC78,AF78,AI78),5))/5</f>
        <v>168.31683168316835</v>
      </c>
      <c r="AZ78" s="85">
        <v>70</v>
      </c>
      <c r="BA78" s="77"/>
      <c r="DP78" s="15"/>
      <c r="DQ78" s="15"/>
    </row>
    <row r="79" spans="1:121" ht="12" customHeight="1">
      <c r="A79" s="55">
        <v>71</v>
      </c>
      <c r="B79" s="55" t="s">
        <v>143</v>
      </c>
      <c r="C79" s="60">
        <v>35454</v>
      </c>
      <c r="D79" s="55" t="s">
        <v>47</v>
      </c>
      <c r="E79" s="55" t="s">
        <v>144</v>
      </c>
      <c r="F79" s="58" t="s">
        <v>145</v>
      </c>
      <c r="G79" s="58"/>
      <c r="H79" s="58"/>
      <c r="I79" s="59" t="s">
        <v>51</v>
      </c>
      <c r="J79" s="59" t="s">
        <v>96</v>
      </c>
      <c r="K79" s="62" t="s">
        <v>109</v>
      </c>
      <c r="L79" s="51">
        <v>6</v>
      </c>
      <c r="M79" s="92">
        <v>164</v>
      </c>
      <c r="N79" s="84">
        <f>L79/L$8*1000</f>
        <v>315.7894736842105</v>
      </c>
      <c r="O79" s="51">
        <v>10</v>
      </c>
      <c r="P79" s="92">
        <v>180</v>
      </c>
      <c r="Q79" s="84">
        <f>O79/O$8*1000</f>
        <v>495.049504950495</v>
      </c>
      <c r="R79" s="52"/>
      <c r="S79" s="96"/>
      <c r="T79" s="84">
        <f>R79/R$8*1000</f>
        <v>0</v>
      </c>
      <c r="U79" s="52"/>
      <c r="V79" s="96"/>
      <c r="W79" s="84">
        <f>U79/U$8*1000</f>
        <v>0</v>
      </c>
      <c r="X79" s="51"/>
      <c r="Y79" s="92"/>
      <c r="Z79" s="84">
        <f>X79/X$8*1000</f>
        <v>0</v>
      </c>
      <c r="AA79" s="51"/>
      <c r="AB79" s="92"/>
      <c r="AC79" s="84">
        <f>AA79/AA$8*1000</f>
        <v>0</v>
      </c>
      <c r="AD79" s="45"/>
      <c r="AE79" s="92"/>
      <c r="AF79" s="84">
        <f t="shared" si="13"/>
        <v>0</v>
      </c>
      <c r="AG79" s="85"/>
      <c r="AH79" s="92"/>
      <c r="AI79" s="84">
        <f t="shared" si="14"/>
        <v>0</v>
      </c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86">
        <f>(LARGE((N79,Q79,T79,W79,Z79,AC79,AF79,AI79),1)+LARGE((N79,Q79,T79,W79,Z79,AC79,AF79,AI79),2)+LARGE((N79,Q79,T79,W79,Z79,AC79,AF79,AI79),3)+LARGE((N79,Q79,T79,W79,Z79,AC79,AF79,AI79),4)+LARGE((N79,Q79,T79,W79,Z79,AC79,AF79,AI79),5))/5</f>
        <v>162.1677957269411</v>
      </c>
      <c r="AZ79" s="85">
        <v>71</v>
      </c>
      <c r="BA79" s="77"/>
      <c r="DP79" s="15"/>
      <c r="DQ79" s="114"/>
    </row>
    <row r="80" spans="1:121" ht="12" customHeight="1">
      <c r="A80" s="55">
        <v>72</v>
      </c>
      <c r="B80" s="55" t="s">
        <v>181</v>
      </c>
      <c r="C80" s="60">
        <v>35841</v>
      </c>
      <c r="D80" s="55" t="s">
        <v>88</v>
      </c>
      <c r="E80" s="55" t="s">
        <v>60</v>
      </c>
      <c r="F80" s="58" t="s">
        <v>165</v>
      </c>
      <c r="G80" s="58"/>
      <c r="H80" s="59"/>
      <c r="I80" s="59" t="s">
        <v>51</v>
      </c>
      <c r="J80" s="59" t="s">
        <v>92</v>
      </c>
      <c r="K80" s="63" t="s">
        <v>166</v>
      </c>
      <c r="L80" s="45"/>
      <c r="M80" s="92"/>
      <c r="N80" s="84">
        <f>L80/L$8*1000</f>
        <v>0</v>
      </c>
      <c r="O80" s="51"/>
      <c r="P80" s="92"/>
      <c r="Q80" s="84">
        <f>O80/O$8*1000</f>
        <v>0</v>
      </c>
      <c r="R80" s="51">
        <v>9</v>
      </c>
      <c r="S80" s="92">
        <v>91</v>
      </c>
      <c r="T80" s="84">
        <f>R80/R$8*1000</f>
        <v>459.1836734693877</v>
      </c>
      <c r="U80" s="52">
        <v>6</v>
      </c>
      <c r="V80" s="96">
        <v>20</v>
      </c>
      <c r="W80" s="84">
        <f>U80/U$8*1000</f>
        <v>319.1489361702127</v>
      </c>
      <c r="X80" s="51"/>
      <c r="Y80" s="92"/>
      <c r="Z80" s="84">
        <f>X80/X$8*1000</f>
        <v>0</v>
      </c>
      <c r="AA80" s="51"/>
      <c r="AB80" s="92"/>
      <c r="AC80" s="84">
        <f>AA80/AA$8*1000</f>
        <v>0</v>
      </c>
      <c r="AD80" s="45"/>
      <c r="AE80" s="92"/>
      <c r="AF80" s="84">
        <f t="shared" si="13"/>
        <v>0</v>
      </c>
      <c r="AG80" s="83"/>
      <c r="AH80" s="92"/>
      <c r="AI80" s="84">
        <f t="shared" si="14"/>
        <v>0</v>
      </c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30"/>
      <c r="AX80" s="130"/>
      <c r="AY80" s="86">
        <f>(LARGE((N80,Q80,T80,W80,Z80,AC80,AF80,AI80),1)+LARGE((N80,Q80,T80,W80,Z80,AC80,AF80,AI80),2)+LARGE((N80,Q80,T80,W80,Z80,AC80,AF80,AI80),3)+LARGE((N80,Q80,T80,W80,Z80,AC80,AF80,AI80),4)+LARGE((N80,Q80,T80,W80,Z80,AC80,AF80,AI80),5))/5</f>
        <v>155.6665219279201</v>
      </c>
      <c r="AZ80" s="85">
        <v>72</v>
      </c>
      <c r="BA80" s="77"/>
      <c r="DP80" s="15"/>
      <c r="DQ80" s="15"/>
    </row>
    <row r="81" spans="1:121" ht="12" customHeight="1">
      <c r="A81" s="55">
        <v>73</v>
      </c>
      <c r="B81" s="109" t="s">
        <v>199</v>
      </c>
      <c r="C81" s="133">
        <v>33722</v>
      </c>
      <c r="D81" s="109" t="s">
        <v>47</v>
      </c>
      <c r="E81" s="55" t="s">
        <v>60</v>
      </c>
      <c r="F81" s="80"/>
      <c r="G81" s="80"/>
      <c r="H81" s="80"/>
      <c r="I81" s="80"/>
      <c r="J81" s="80"/>
      <c r="K81" s="75"/>
      <c r="L81" s="74"/>
      <c r="M81" s="94"/>
      <c r="N81" s="91">
        <v>0</v>
      </c>
      <c r="O81" s="74"/>
      <c r="P81" s="94"/>
      <c r="Q81" s="91">
        <v>0</v>
      </c>
      <c r="R81" s="74"/>
      <c r="S81" s="94"/>
      <c r="T81" s="91">
        <v>0</v>
      </c>
      <c r="U81" s="74"/>
      <c r="V81" s="94"/>
      <c r="W81" s="91">
        <v>0</v>
      </c>
      <c r="X81" s="76">
        <v>15</v>
      </c>
      <c r="Y81" s="98">
        <v>37</v>
      </c>
      <c r="Z81" s="84">
        <f>X81/X$8*1000</f>
        <v>728.1553398058252</v>
      </c>
      <c r="AA81" s="97"/>
      <c r="AB81" s="99">
        <v>0</v>
      </c>
      <c r="AC81" s="84">
        <f>AA81/AA$8*1000</f>
        <v>0</v>
      </c>
      <c r="AD81" s="74"/>
      <c r="AE81" s="99"/>
      <c r="AF81" s="84">
        <f t="shared" si="13"/>
        <v>0</v>
      </c>
      <c r="AG81" s="88"/>
      <c r="AH81" s="99"/>
      <c r="AI81" s="84">
        <f t="shared" si="14"/>
        <v>0</v>
      </c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81"/>
      <c r="AX81" s="81"/>
      <c r="AY81" s="86">
        <f>(LARGE((N81,Q81,T81,W81,Z81,AC81,AF81,AI81),1)+LARGE((N81,Q81,T81,W81,Z81,AC81,AF81,AI81),2)+LARGE((N81,Q81,T81,W81,Z81,AC81,AF81,AI81),3)+LARGE((N81,Q81,T81,W81,Z81,AC81,AF81,AI81),4)+LARGE((N81,Q81,T81,W81,Z81,AC81,AF81,AI81),5))/5</f>
        <v>145.63106796116503</v>
      </c>
      <c r="AZ81" s="85">
        <v>73</v>
      </c>
      <c r="BA81" s="77"/>
      <c r="DP81" s="15"/>
      <c r="DQ81" s="15"/>
    </row>
    <row r="82" spans="1:121" ht="12" customHeight="1">
      <c r="A82" s="55">
        <v>74</v>
      </c>
      <c r="B82" s="55" t="s">
        <v>225</v>
      </c>
      <c r="C82" s="60"/>
      <c r="D82" s="55" t="s">
        <v>88</v>
      </c>
      <c r="E82" s="55" t="s">
        <v>60</v>
      </c>
      <c r="F82" s="58" t="s">
        <v>155</v>
      </c>
      <c r="G82" s="58"/>
      <c r="H82" s="58"/>
      <c r="I82" s="59" t="s">
        <v>71</v>
      </c>
      <c r="J82" s="59" t="s">
        <v>77</v>
      </c>
      <c r="K82" s="63" t="s">
        <v>156</v>
      </c>
      <c r="L82" s="51"/>
      <c r="M82" s="95"/>
      <c r="N82" s="84">
        <v>0</v>
      </c>
      <c r="O82" s="51"/>
      <c r="P82" s="92"/>
      <c r="Q82" s="84">
        <v>0</v>
      </c>
      <c r="R82" s="52"/>
      <c r="S82" s="96"/>
      <c r="T82" s="84">
        <v>0</v>
      </c>
      <c r="U82" s="52"/>
      <c r="V82" s="96"/>
      <c r="W82" s="84">
        <v>0</v>
      </c>
      <c r="X82" s="51"/>
      <c r="Y82" s="92"/>
      <c r="Z82" s="84">
        <v>0</v>
      </c>
      <c r="AA82" s="51"/>
      <c r="AB82" s="92"/>
      <c r="AC82" s="84">
        <v>0</v>
      </c>
      <c r="AD82" s="45">
        <v>6</v>
      </c>
      <c r="AE82" s="92">
        <v>152</v>
      </c>
      <c r="AF82" s="84">
        <f t="shared" si="13"/>
        <v>272.7272727272727</v>
      </c>
      <c r="AG82" s="85">
        <v>10</v>
      </c>
      <c r="AH82" s="92">
        <v>85</v>
      </c>
      <c r="AI82" s="84">
        <f t="shared" si="14"/>
        <v>454.5454545454545</v>
      </c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86">
        <f>(LARGE((N82,Q82,T82,W82,Z82,AC82,AF82,AI82),1)+LARGE((N82,Q82,T82,W82,Z82,AC82,AF82,AI82),2)+LARGE((N82,Q82,T82,W82,Z82,AC82,AF82,AI82),3)+LARGE((N82,Q82,T82,W82,Z82,AC82,AF82,AI82),4)+LARGE((N82,Q82,T82,W82,Z82,AC82,AF82,AI82),5))/5</f>
        <v>145.45454545454544</v>
      </c>
      <c r="AZ82" s="85">
        <v>74</v>
      </c>
      <c r="BA82" s="77"/>
      <c r="DP82" s="15"/>
      <c r="DQ82" s="15"/>
    </row>
    <row r="83" spans="1:121" ht="12" customHeight="1">
      <c r="A83" s="55">
        <v>75</v>
      </c>
      <c r="B83" s="55" t="s">
        <v>141</v>
      </c>
      <c r="C83" s="60">
        <v>36161</v>
      </c>
      <c r="D83" s="55" t="s">
        <v>135</v>
      </c>
      <c r="E83" s="55" t="s">
        <v>48</v>
      </c>
      <c r="F83" s="58"/>
      <c r="G83" s="58" t="s">
        <v>104</v>
      </c>
      <c r="H83" s="59" t="s">
        <v>102</v>
      </c>
      <c r="I83" s="59" t="s">
        <v>51</v>
      </c>
      <c r="J83" s="59" t="s">
        <v>74</v>
      </c>
      <c r="K83" s="65"/>
      <c r="L83" s="51">
        <v>7</v>
      </c>
      <c r="M83" s="92">
        <v>120</v>
      </c>
      <c r="N83" s="84">
        <f>L83/L$8*1000</f>
        <v>368.4210526315789</v>
      </c>
      <c r="O83" s="51">
        <v>7</v>
      </c>
      <c r="P83" s="92">
        <v>148</v>
      </c>
      <c r="Q83" s="84">
        <f>O83/O$8*1000</f>
        <v>346.53465346534654</v>
      </c>
      <c r="R83" s="51"/>
      <c r="S83" s="92"/>
      <c r="T83" s="84">
        <f>R83/R$8*1000</f>
        <v>0</v>
      </c>
      <c r="U83" s="52"/>
      <c r="V83" s="96"/>
      <c r="W83" s="84">
        <f>U83/U$8*1000</f>
        <v>0</v>
      </c>
      <c r="X83" s="51"/>
      <c r="Y83" s="92"/>
      <c r="Z83" s="84">
        <f>X83/X$8*1000</f>
        <v>0</v>
      </c>
      <c r="AA83" s="52"/>
      <c r="AB83" s="92"/>
      <c r="AC83" s="84">
        <f>AA83/AA$8*1000</f>
        <v>0</v>
      </c>
      <c r="AD83" s="45"/>
      <c r="AE83" s="92"/>
      <c r="AF83" s="84">
        <f t="shared" si="13"/>
        <v>0</v>
      </c>
      <c r="AG83" s="85"/>
      <c r="AH83" s="92"/>
      <c r="AI83" s="84">
        <f t="shared" si="14"/>
        <v>0</v>
      </c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86">
        <f>(LARGE((N83,Q83,T83,W83,Z83,AC83,AF83,AI83),1)+LARGE((N83,Q83,T83,W83,Z83,AC83,AF83,AI83),2)+LARGE((N83,Q83,T83,W83,Z83,AC83,AF83,AI83),3)+LARGE((N83,Q83,T83,W83,Z83,AC83,AF83,AI83),4)+LARGE((N83,Q83,T83,W83,Z83,AC83,AF83,AI83),5))/5</f>
        <v>142.9911412193851</v>
      </c>
      <c r="AZ83" s="85">
        <v>75</v>
      </c>
      <c r="BA83" s="77"/>
      <c r="DP83" s="15"/>
      <c r="DQ83" s="15"/>
    </row>
    <row r="84" spans="1:121" ht="12.75">
      <c r="A84" s="55">
        <v>76</v>
      </c>
      <c r="B84" s="55" t="s">
        <v>192</v>
      </c>
      <c r="C84" s="60">
        <v>12561</v>
      </c>
      <c r="D84" s="55" t="s">
        <v>65</v>
      </c>
      <c r="E84" s="55" t="s">
        <v>186</v>
      </c>
      <c r="F84" s="55" t="s">
        <v>187</v>
      </c>
      <c r="G84" s="55"/>
      <c r="H84" s="56"/>
      <c r="I84" s="56" t="s">
        <v>51</v>
      </c>
      <c r="J84" s="54" t="s">
        <v>63</v>
      </c>
      <c r="K84" s="64" t="s">
        <v>110</v>
      </c>
      <c r="L84" s="45"/>
      <c r="M84" s="95"/>
      <c r="N84" s="84">
        <f>L84/L$8*1000</f>
        <v>0</v>
      </c>
      <c r="O84" s="51"/>
      <c r="P84" s="95"/>
      <c r="Q84" s="84">
        <f>O84/O$8*1000</f>
        <v>0</v>
      </c>
      <c r="R84" s="45"/>
      <c r="S84" s="95"/>
      <c r="T84" s="84">
        <f>R84/R$8*1000</f>
        <v>0</v>
      </c>
      <c r="U84" s="51">
        <v>13</v>
      </c>
      <c r="V84" s="92">
        <v>17</v>
      </c>
      <c r="W84" s="84">
        <f>U84/U$8*1000</f>
        <v>691.4893617021276</v>
      </c>
      <c r="X84" s="51"/>
      <c r="Y84" s="92"/>
      <c r="Z84" s="84">
        <f>X84/X$8*1000</f>
        <v>0</v>
      </c>
      <c r="AA84" s="51"/>
      <c r="AB84" s="92"/>
      <c r="AC84" s="84">
        <f>AA84/AA$8*1000</f>
        <v>0</v>
      </c>
      <c r="AD84" s="45"/>
      <c r="AE84" s="92"/>
      <c r="AF84" s="84">
        <f t="shared" si="13"/>
        <v>0</v>
      </c>
      <c r="AG84" s="85"/>
      <c r="AH84" s="92"/>
      <c r="AI84" s="84">
        <f t="shared" si="14"/>
        <v>0</v>
      </c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86">
        <f>(LARGE((N84,Q84,T84,W84,Z84,AC84,AF84,AI84),1)+LARGE((N84,Q84,T84,W84,Z84,AC84,AF84,AI84),2)+LARGE((N84,Q84,T84,W84,Z84,AC84,AF84,AI84),3)+LARGE((N84,Q84,T84,W84,Z84,AC84,AF84,AI84),4)+LARGE((N84,Q84,T84,W84,Z84,AC84,AF84,AI84),5))/5</f>
        <v>138.2978723404255</v>
      </c>
      <c r="AZ84" s="85">
        <v>76</v>
      </c>
      <c r="BA84" s="77"/>
      <c r="DP84" s="15"/>
      <c r="DQ84" s="15"/>
    </row>
    <row r="85" spans="1:121" ht="12.75">
      <c r="A85" s="55">
        <v>77</v>
      </c>
      <c r="B85" s="55" t="s">
        <v>120</v>
      </c>
      <c r="C85" s="60">
        <v>33633</v>
      </c>
      <c r="D85" s="55" t="s">
        <v>65</v>
      </c>
      <c r="E85" s="55" t="s">
        <v>48</v>
      </c>
      <c r="F85" s="58"/>
      <c r="G85" s="58"/>
      <c r="H85" s="59"/>
      <c r="I85" s="59" t="s">
        <v>51</v>
      </c>
      <c r="J85" s="59" t="s">
        <v>52</v>
      </c>
      <c r="K85" s="63" t="s">
        <v>149</v>
      </c>
      <c r="L85" s="51">
        <v>13</v>
      </c>
      <c r="M85" s="92">
        <v>80</v>
      </c>
      <c r="N85" s="84">
        <f>L85/L$8*1000</f>
        <v>684.2105263157895</v>
      </c>
      <c r="O85" s="51"/>
      <c r="P85" s="92"/>
      <c r="Q85" s="84">
        <f>O85/O$8*1000</f>
        <v>0</v>
      </c>
      <c r="R85" s="51"/>
      <c r="S85" s="92"/>
      <c r="T85" s="84">
        <f>R85/R$8*1000</f>
        <v>0</v>
      </c>
      <c r="U85" s="52"/>
      <c r="V85" s="96"/>
      <c r="W85" s="84">
        <f>U85/U$8*1000</f>
        <v>0</v>
      </c>
      <c r="X85" s="51"/>
      <c r="Y85" s="92"/>
      <c r="Z85" s="84">
        <f>X85/X$8*1000</f>
        <v>0</v>
      </c>
      <c r="AA85" s="51"/>
      <c r="AB85" s="92"/>
      <c r="AC85" s="84">
        <f>AA85/AA$8*1000</f>
        <v>0</v>
      </c>
      <c r="AD85" s="45"/>
      <c r="AE85" s="92"/>
      <c r="AF85" s="84">
        <f t="shared" si="13"/>
        <v>0</v>
      </c>
      <c r="AG85" s="85"/>
      <c r="AH85" s="92"/>
      <c r="AI85" s="84">
        <f t="shared" si="14"/>
        <v>0</v>
      </c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86">
        <f>(LARGE((N85,Q85,T85,W85,Z85,AC85,AF85,AI85),1)+LARGE((N85,Q85,T85,W85,Z85,AC85,AF85,AI85),2)+LARGE((N85,Q85,T85,W85,Z85,AC85,AF85,AI85),3)+LARGE((N85,Q85,T85,W85,Z85,AC85,AF85,AI85),4)+LARGE((N85,Q85,T85,W85,Z85,AC85,AF85,AI85),5))/5</f>
        <v>136.8421052631579</v>
      </c>
      <c r="AZ85" s="85">
        <v>77</v>
      </c>
      <c r="BA85" s="77"/>
      <c r="DP85" s="15"/>
      <c r="DQ85" s="15"/>
    </row>
    <row r="86" spans="1:121" ht="12.75">
      <c r="A86" s="55">
        <v>78</v>
      </c>
      <c r="B86" s="55" t="s">
        <v>221</v>
      </c>
      <c r="C86" s="60"/>
      <c r="D86" s="55" t="s">
        <v>88</v>
      </c>
      <c r="E86" s="55" t="s">
        <v>106</v>
      </c>
      <c r="F86" s="58" t="s">
        <v>155</v>
      </c>
      <c r="G86" s="58"/>
      <c r="H86" s="58"/>
      <c r="I86" s="59" t="s">
        <v>71</v>
      </c>
      <c r="J86" s="59" t="s">
        <v>77</v>
      </c>
      <c r="K86" s="63" t="s">
        <v>156</v>
      </c>
      <c r="L86" s="51"/>
      <c r="M86" s="95"/>
      <c r="N86" s="84">
        <v>0</v>
      </c>
      <c r="O86" s="51"/>
      <c r="P86" s="92"/>
      <c r="Q86" s="84">
        <v>0</v>
      </c>
      <c r="R86" s="52"/>
      <c r="S86" s="96"/>
      <c r="T86" s="84">
        <v>0</v>
      </c>
      <c r="U86" s="52"/>
      <c r="V86" s="96"/>
      <c r="W86" s="84">
        <v>0</v>
      </c>
      <c r="X86" s="51"/>
      <c r="Y86" s="92"/>
      <c r="Z86" s="84">
        <v>0</v>
      </c>
      <c r="AA86" s="51"/>
      <c r="AB86" s="92"/>
      <c r="AC86" s="84">
        <v>0</v>
      </c>
      <c r="AD86" s="45">
        <v>9</v>
      </c>
      <c r="AE86" s="92">
        <v>165</v>
      </c>
      <c r="AF86" s="84">
        <f aca="true" t="shared" si="21" ref="AF86:AF109">AD86/AD$8*1000</f>
        <v>409.0909090909091</v>
      </c>
      <c r="AG86" s="85">
        <v>6</v>
      </c>
      <c r="AH86" s="92">
        <v>111</v>
      </c>
      <c r="AI86" s="84">
        <f aca="true" t="shared" si="22" ref="AI86:AI109">AG86/AG$8*1000</f>
        <v>272.7272727272727</v>
      </c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86">
        <f>(LARGE((N86,Q86,T86,W86,Z86,AC86,AF86,AI86),1)+LARGE((N86,Q86,T86,W86,Z86,AC86,AF86,AI86),2)+LARGE((N86,Q86,T86,W86,Z86,AC86,AF86,AI86),3)+LARGE((N86,Q86,T86,W86,Z86,AC86,AF86,AI86),4)+LARGE((N86,Q86,T86,W86,Z86,AC86,AF86,AI86),5))/5</f>
        <v>136.36363636363635</v>
      </c>
      <c r="AZ86" s="85">
        <v>78</v>
      </c>
      <c r="BA86" s="77"/>
      <c r="DP86" s="15"/>
      <c r="DQ86" s="15"/>
    </row>
    <row r="87" spans="1:121" ht="12.75">
      <c r="A87" s="55">
        <v>79</v>
      </c>
      <c r="B87" s="55" t="s">
        <v>223</v>
      </c>
      <c r="C87" s="60"/>
      <c r="D87" s="55" t="s">
        <v>88</v>
      </c>
      <c r="E87" s="55" t="s">
        <v>48</v>
      </c>
      <c r="F87" s="58" t="s">
        <v>155</v>
      </c>
      <c r="G87" s="58"/>
      <c r="H87" s="58"/>
      <c r="I87" s="59" t="s">
        <v>102</v>
      </c>
      <c r="J87" s="59" t="s">
        <v>92</v>
      </c>
      <c r="K87" s="63" t="s">
        <v>156</v>
      </c>
      <c r="L87" s="51"/>
      <c r="M87" s="95"/>
      <c r="N87" s="84">
        <v>0</v>
      </c>
      <c r="O87" s="51"/>
      <c r="P87" s="92"/>
      <c r="Q87" s="84">
        <v>0</v>
      </c>
      <c r="R87" s="52"/>
      <c r="S87" s="96"/>
      <c r="T87" s="84">
        <v>0</v>
      </c>
      <c r="U87" s="52"/>
      <c r="V87" s="96"/>
      <c r="W87" s="84">
        <v>0</v>
      </c>
      <c r="X87" s="51"/>
      <c r="Y87" s="92"/>
      <c r="Z87" s="84">
        <v>0</v>
      </c>
      <c r="AA87" s="51"/>
      <c r="AB87" s="92"/>
      <c r="AC87" s="84">
        <v>0</v>
      </c>
      <c r="AD87" s="45">
        <v>8</v>
      </c>
      <c r="AE87" s="92">
        <v>145</v>
      </c>
      <c r="AF87" s="84">
        <f t="shared" si="21"/>
        <v>363.6363636363636</v>
      </c>
      <c r="AG87" s="85">
        <v>7</v>
      </c>
      <c r="AH87" s="92">
        <v>72</v>
      </c>
      <c r="AI87" s="84">
        <f t="shared" si="22"/>
        <v>318.1818181818182</v>
      </c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86">
        <f>(LARGE((N87,Q87,T87,W87,Z87,AC87,AF87,AI87),1)+LARGE((N87,Q87,T87,W87,Z87,AC87,AF87,AI87),2)+LARGE((N87,Q87,T87,W87,Z87,AC87,AF87,AI87),3)+LARGE((N87,Q87,T87,W87,Z87,AC87,AF87,AI87),4)+LARGE((N87,Q87,T87,W87,Z87,AC87,AF87,AI87),5))/5</f>
        <v>136.36363636363635</v>
      </c>
      <c r="AZ87" s="85">
        <v>78</v>
      </c>
      <c r="BA87" s="77"/>
      <c r="DP87" s="15"/>
      <c r="DQ87" s="15"/>
    </row>
    <row r="88" spans="1:121" ht="12.75">
      <c r="A88" s="55">
        <v>80</v>
      </c>
      <c r="B88" s="55" t="s">
        <v>125</v>
      </c>
      <c r="C88" s="60">
        <v>34354</v>
      </c>
      <c r="D88" s="55" t="s">
        <v>47</v>
      </c>
      <c r="E88" s="55" t="s">
        <v>48</v>
      </c>
      <c r="F88" s="58" t="s">
        <v>126</v>
      </c>
      <c r="G88" s="58" t="s">
        <v>117</v>
      </c>
      <c r="H88" s="59"/>
      <c r="I88" s="59" t="s">
        <v>51</v>
      </c>
      <c r="J88" s="59" t="s">
        <v>63</v>
      </c>
      <c r="K88" s="62" t="s">
        <v>87</v>
      </c>
      <c r="L88" s="51">
        <v>12</v>
      </c>
      <c r="M88" s="92">
        <v>80</v>
      </c>
      <c r="N88" s="84">
        <f>L88/L$8*1000</f>
        <v>631.578947368421</v>
      </c>
      <c r="O88" s="51"/>
      <c r="P88" s="92"/>
      <c r="Q88" s="84">
        <f>O88/O$8*1000</f>
        <v>0</v>
      </c>
      <c r="R88" s="52"/>
      <c r="S88" s="96"/>
      <c r="T88" s="84">
        <f>R88/R$8*1000</f>
        <v>0</v>
      </c>
      <c r="U88" s="52"/>
      <c r="V88" s="96"/>
      <c r="W88" s="84">
        <f>U88/U$8*1000</f>
        <v>0</v>
      </c>
      <c r="X88" s="51"/>
      <c r="Y88" s="92"/>
      <c r="Z88" s="84">
        <f>X88/X$8*1000</f>
        <v>0</v>
      </c>
      <c r="AA88" s="51"/>
      <c r="AB88" s="92"/>
      <c r="AC88" s="84">
        <f>AA88/AA$8*1000</f>
        <v>0</v>
      </c>
      <c r="AD88" s="106"/>
      <c r="AE88" s="106"/>
      <c r="AF88" s="84">
        <f t="shared" si="21"/>
        <v>0</v>
      </c>
      <c r="AG88" s="85"/>
      <c r="AH88" s="92"/>
      <c r="AI88" s="84">
        <f t="shared" si="22"/>
        <v>0</v>
      </c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86">
        <f>(LARGE((N88,Q88,T88,W88,Z88,AC88,AF88,AI88),1)+LARGE((N88,Q88,T88,W88,Z88,AC88,AF88,AI88),2)+LARGE((N88,Q88,T88,W88,Z88,AC88,AF88,AI88),3)+LARGE((N88,Q88,T88,W88,Z88,AC88,AF88,AI88),4)+LARGE((N88,Q88,T88,W88,Z88,AC88,AF88,AI88),5))/5</f>
        <v>126.3157894736842</v>
      </c>
      <c r="AZ88" s="85">
        <v>80</v>
      </c>
      <c r="BA88" s="77"/>
      <c r="DP88" s="15"/>
      <c r="DQ88" s="15"/>
    </row>
    <row r="89" spans="1:121" ht="12.75">
      <c r="A89" s="55">
        <v>81</v>
      </c>
      <c r="B89" s="55" t="s">
        <v>224</v>
      </c>
      <c r="C89" s="60"/>
      <c r="D89" s="55" t="s">
        <v>88</v>
      </c>
      <c r="E89" s="55" t="s">
        <v>48</v>
      </c>
      <c r="F89" s="58" t="s">
        <v>155</v>
      </c>
      <c r="G89" s="58"/>
      <c r="H89" s="58"/>
      <c r="I89" s="59" t="s">
        <v>102</v>
      </c>
      <c r="J89" s="59" t="s">
        <v>89</v>
      </c>
      <c r="K89" s="63" t="s">
        <v>156</v>
      </c>
      <c r="L89" s="51"/>
      <c r="M89" s="95"/>
      <c r="N89" s="84">
        <v>0</v>
      </c>
      <c r="O89" s="51"/>
      <c r="P89" s="92"/>
      <c r="Q89" s="84">
        <v>0</v>
      </c>
      <c r="R89" s="52"/>
      <c r="S89" s="96"/>
      <c r="T89" s="84">
        <v>0</v>
      </c>
      <c r="U89" s="52"/>
      <c r="V89" s="96"/>
      <c r="W89" s="84">
        <v>0</v>
      </c>
      <c r="X89" s="51"/>
      <c r="Y89" s="92"/>
      <c r="Z89" s="84">
        <v>0</v>
      </c>
      <c r="AA89" s="51"/>
      <c r="AB89" s="92"/>
      <c r="AC89" s="84">
        <v>0</v>
      </c>
      <c r="AD89" s="45">
        <v>6</v>
      </c>
      <c r="AE89" s="92">
        <v>83</v>
      </c>
      <c r="AF89" s="84">
        <f t="shared" si="21"/>
        <v>272.7272727272727</v>
      </c>
      <c r="AG89" s="85">
        <v>7</v>
      </c>
      <c r="AH89" s="92">
        <v>11</v>
      </c>
      <c r="AI89" s="84">
        <f t="shared" si="22"/>
        <v>318.1818181818182</v>
      </c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86">
        <f>(LARGE((N89,Q89,T89,W89,Z89,AC89,AF89,AI89),1)+LARGE((N89,Q89,T89,W89,Z89,AC89,AF89,AI89),2)+LARGE((N89,Q89,T89,W89,Z89,AC89,AF89,AI89),3)+LARGE((N89,Q89,T89,W89,Z89,AC89,AF89,AI89),4)+LARGE((N89,Q89,T89,W89,Z89,AC89,AF89,AI89),5))/5</f>
        <v>118.18181818181817</v>
      </c>
      <c r="AZ89" s="85">
        <v>81</v>
      </c>
      <c r="BA89" s="77"/>
      <c r="DP89" s="15"/>
      <c r="DQ89" s="15"/>
    </row>
    <row r="90" spans="1:121" ht="12.75">
      <c r="A90" s="55">
        <v>82</v>
      </c>
      <c r="B90" s="109" t="s">
        <v>202</v>
      </c>
      <c r="C90" s="133">
        <v>27438</v>
      </c>
      <c r="D90" s="109" t="s">
        <v>47</v>
      </c>
      <c r="E90" s="55" t="s">
        <v>60</v>
      </c>
      <c r="F90" s="80"/>
      <c r="G90" s="80"/>
      <c r="H90" s="80"/>
      <c r="I90" s="59" t="s">
        <v>51</v>
      </c>
      <c r="J90" s="87" t="s">
        <v>208</v>
      </c>
      <c r="K90" s="75"/>
      <c r="L90" s="74"/>
      <c r="M90" s="94"/>
      <c r="N90" s="91">
        <v>0</v>
      </c>
      <c r="O90" s="74"/>
      <c r="P90" s="94"/>
      <c r="Q90" s="91">
        <v>0</v>
      </c>
      <c r="R90" s="74"/>
      <c r="S90" s="94"/>
      <c r="T90" s="91">
        <v>0</v>
      </c>
      <c r="U90" s="74"/>
      <c r="V90" s="94"/>
      <c r="W90" s="91">
        <v>0</v>
      </c>
      <c r="X90" s="76">
        <v>12</v>
      </c>
      <c r="Y90" s="98">
        <v>159</v>
      </c>
      <c r="Z90" s="84">
        <f aca="true" t="shared" si="23" ref="Z90:Z109">X90/X$8*1000</f>
        <v>582.5242718446601</v>
      </c>
      <c r="AA90" s="97"/>
      <c r="AB90" s="99"/>
      <c r="AC90" s="84">
        <f aca="true" t="shared" si="24" ref="AC90:AC109">AA90/AA$8*1000</f>
        <v>0</v>
      </c>
      <c r="AD90" s="74"/>
      <c r="AE90" s="99"/>
      <c r="AF90" s="84">
        <f t="shared" si="21"/>
        <v>0</v>
      </c>
      <c r="AG90" s="88"/>
      <c r="AH90" s="99"/>
      <c r="AI90" s="84">
        <f t="shared" si="22"/>
        <v>0</v>
      </c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81"/>
      <c r="AX90" s="81"/>
      <c r="AY90" s="86">
        <f>(LARGE((N90,Q90,T90,W90,Z90,AC90,AF90,AI90),1)+LARGE((N90,Q90,T90,W90,Z90,AC90,AF90,AI90),2)+LARGE((N90,Q90,T90,W90,Z90,AC90,AF90,AI90),3)+LARGE((N90,Q90,T90,W90,Z90,AC90,AF90,AI90),4)+LARGE((N90,Q90,T90,W90,Z90,AC90,AF90,AI90),5))/5</f>
        <v>116.50485436893203</v>
      </c>
      <c r="AZ90" s="85">
        <v>82</v>
      </c>
      <c r="BA90" s="77"/>
      <c r="DP90" s="15"/>
      <c r="DQ90" s="15"/>
    </row>
    <row r="91" spans="1:121" ht="12.75">
      <c r="A91" s="55">
        <v>83</v>
      </c>
      <c r="B91" s="55" t="s">
        <v>128</v>
      </c>
      <c r="C91" s="60">
        <v>34700</v>
      </c>
      <c r="D91" s="55" t="s">
        <v>47</v>
      </c>
      <c r="E91" s="55" t="s">
        <v>48</v>
      </c>
      <c r="F91" s="58" t="s">
        <v>117</v>
      </c>
      <c r="G91" s="58" t="s">
        <v>50</v>
      </c>
      <c r="H91" s="59" t="s">
        <v>117</v>
      </c>
      <c r="I91" s="59" t="s">
        <v>51</v>
      </c>
      <c r="J91" s="59" t="s">
        <v>63</v>
      </c>
      <c r="K91" s="64" t="s">
        <v>85</v>
      </c>
      <c r="L91" s="51">
        <v>11</v>
      </c>
      <c r="M91" s="92">
        <v>97</v>
      </c>
      <c r="N91" s="84">
        <f>L91/L$8*1000</f>
        <v>578.9473684210526</v>
      </c>
      <c r="O91" s="51"/>
      <c r="P91" s="92"/>
      <c r="Q91" s="84">
        <f>O91/O$8*1000</f>
        <v>0</v>
      </c>
      <c r="R91" s="51"/>
      <c r="S91" s="92"/>
      <c r="T91" s="84">
        <f>R91/R$8*1000</f>
        <v>0</v>
      </c>
      <c r="U91" s="52"/>
      <c r="V91" s="96"/>
      <c r="W91" s="84">
        <f>U91/U$8*1000</f>
        <v>0</v>
      </c>
      <c r="X91" s="51"/>
      <c r="Y91" s="92"/>
      <c r="Z91" s="84">
        <f t="shared" si="23"/>
        <v>0</v>
      </c>
      <c r="AA91" s="51"/>
      <c r="AB91" s="92"/>
      <c r="AC91" s="84">
        <f t="shared" si="24"/>
        <v>0</v>
      </c>
      <c r="AD91" s="45"/>
      <c r="AE91" s="92"/>
      <c r="AF91" s="84">
        <f t="shared" si="21"/>
        <v>0</v>
      </c>
      <c r="AG91" s="85"/>
      <c r="AH91" s="92"/>
      <c r="AI91" s="84">
        <f t="shared" si="22"/>
        <v>0</v>
      </c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86">
        <f>(LARGE((N91,Q91,T91,W91,Z91,AC91,AF91,AI91),1)+LARGE((N91,Q91,T91,W91,Z91,AC91,AF91,AI91),2)+LARGE((N91,Q91,T91,W91,Z91,AC91,AF91,AI91),3)+LARGE((N91,Q91,T91,W91,Z91,AC91,AF91,AI91),4)+LARGE((N91,Q91,T91,W91,Z91,AC91,AF91,AI91),5))/5</f>
        <v>115.78947368421052</v>
      </c>
      <c r="AZ91" s="85">
        <v>83</v>
      </c>
      <c r="BA91" s="77"/>
      <c r="DP91" s="15"/>
      <c r="DQ91" s="15"/>
    </row>
    <row r="92" spans="1:121" ht="12.75">
      <c r="A92" s="55">
        <v>84</v>
      </c>
      <c r="B92" s="55" t="s">
        <v>151</v>
      </c>
      <c r="C92" s="60">
        <v>34335</v>
      </c>
      <c r="D92" s="55" t="s">
        <v>88</v>
      </c>
      <c r="E92" s="55" t="s">
        <v>106</v>
      </c>
      <c r="F92" s="58"/>
      <c r="G92" s="58"/>
      <c r="H92" s="58"/>
      <c r="I92" s="59" t="s">
        <v>51</v>
      </c>
      <c r="J92" s="59" t="s">
        <v>63</v>
      </c>
      <c r="K92" s="63" t="s">
        <v>152</v>
      </c>
      <c r="L92" s="51"/>
      <c r="M92" s="95"/>
      <c r="N92" s="84">
        <f>L92/L$8*1000</f>
        <v>0</v>
      </c>
      <c r="O92" s="51">
        <v>11</v>
      </c>
      <c r="P92" s="92">
        <v>96</v>
      </c>
      <c r="Q92" s="84">
        <f>O92/O$8*1000</f>
        <v>544.5544554455446</v>
      </c>
      <c r="R92" s="51"/>
      <c r="S92" s="92"/>
      <c r="T92" s="84">
        <f>R92/R$8*1000</f>
        <v>0</v>
      </c>
      <c r="U92" s="52"/>
      <c r="V92" s="96"/>
      <c r="W92" s="84">
        <f>U92/U$8*1000</f>
        <v>0</v>
      </c>
      <c r="X92" s="51"/>
      <c r="Y92" s="92"/>
      <c r="Z92" s="84">
        <f t="shared" si="23"/>
        <v>0</v>
      </c>
      <c r="AA92" s="51"/>
      <c r="AB92" s="92"/>
      <c r="AC92" s="84">
        <f t="shared" si="24"/>
        <v>0</v>
      </c>
      <c r="AD92" s="45"/>
      <c r="AE92" s="92"/>
      <c r="AF92" s="84">
        <f t="shared" si="21"/>
        <v>0</v>
      </c>
      <c r="AG92" s="85"/>
      <c r="AH92" s="92"/>
      <c r="AI92" s="84">
        <f t="shared" si="22"/>
        <v>0</v>
      </c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86">
        <f>(LARGE((N92,Q92,T92,W92,Z92,AC92,AF92,AI92),1)+LARGE((N92,Q92,T92,W92,Z92,AC92,AF92,AI92),2)+LARGE((N92,Q92,T92,W92,Z92,AC92,AF92,AI92),3)+LARGE((N92,Q92,T92,W92,Z92,AC92,AF92,AI92),4)+LARGE((N92,Q92,T92,W92,Z92,AC92,AF92,AI92),5))/5</f>
        <v>108.91089108910892</v>
      </c>
      <c r="AZ92" s="85">
        <v>84</v>
      </c>
      <c r="BA92" s="77"/>
      <c r="DP92" s="15"/>
      <c r="DQ92" s="15"/>
    </row>
    <row r="93" spans="1:121" ht="12.75">
      <c r="A93" s="55">
        <v>85</v>
      </c>
      <c r="B93" s="55" t="s">
        <v>160</v>
      </c>
      <c r="C93" s="60">
        <v>35942</v>
      </c>
      <c r="D93" s="55" t="s">
        <v>47</v>
      </c>
      <c r="E93" s="55" t="s">
        <v>48</v>
      </c>
      <c r="F93" s="58" t="s">
        <v>155</v>
      </c>
      <c r="G93" s="58"/>
      <c r="H93" s="58"/>
      <c r="I93" s="59" t="s">
        <v>51</v>
      </c>
      <c r="J93" s="59" t="s">
        <v>74</v>
      </c>
      <c r="K93" s="63" t="s">
        <v>156</v>
      </c>
      <c r="L93" s="51"/>
      <c r="M93" s="92"/>
      <c r="N93" s="84">
        <f>L93/L$8*1000</f>
        <v>0</v>
      </c>
      <c r="O93" s="51">
        <v>10</v>
      </c>
      <c r="P93" s="92">
        <v>92</v>
      </c>
      <c r="Q93" s="84">
        <f>O93/O$8*1000</f>
        <v>495.049504950495</v>
      </c>
      <c r="R93" s="51"/>
      <c r="S93" s="92"/>
      <c r="T93" s="84">
        <f>R93/R$8*1000</f>
        <v>0</v>
      </c>
      <c r="U93" s="52"/>
      <c r="V93" s="96"/>
      <c r="W93" s="84">
        <f>U93/U$8*1000</f>
        <v>0</v>
      </c>
      <c r="X93" s="51"/>
      <c r="Y93" s="92"/>
      <c r="Z93" s="84">
        <f t="shared" si="23"/>
        <v>0</v>
      </c>
      <c r="AA93" s="51"/>
      <c r="AB93" s="92"/>
      <c r="AC93" s="84">
        <f t="shared" si="24"/>
        <v>0</v>
      </c>
      <c r="AD93" s="45"/>
      <c r="AE93" s="92"/>
      <c r="AF93" s="84">
        <f t="shared" si="21"/>
        <v>0</v>
      </c>
      <c r="AG93" s="85"/>
      <c r="AH93" s="92"/>
      <c r="AI93" s="84">
        <f t="shared" si="22"/>
        <v>0</v>
      </c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86">
        <f>(LARGE((N93,Q93,T93,W93,Z93,AC93,AF93,AI93),1)+LARGE((N93,Q93,T93,W93,Z93,AC93,AF93,AI93),2)+LARGE((N93,Q93,T93,W93,Z93,AC93,AF93,AI93),3)+LARGE((N93,Q93,T93,W93,Z93,AC93,AF93,AI93),4)+LARGE((N93,Q93,T93,W93,Z93,AC93,AF93,AI93),5))/5</f>
        <v>99.009900990099</v>
      </c>
      <c r="AZ93" s="85">
        <v>85</v>
      </c>
      <c r="BA93" s="77"/>
      <c r="DP93" s="15"/>
      <c r="DQ93" s="15"/>
    </row>
    <row r="94" spans="1:121" ht="12.75">
      <c r="A94" s="55">
        <v>86</v>
      </c>
      <c r="B94" s="55" t="s">
        <v>154</v>
      </c>
      <c r="C94" s="60">
        <v>35828</v>
      </c>
      <c r="D94" s="55" t="s">
        <v>88</v>
      </c>
      <c r="E94" s="55" t="s">
        <v>48</v>
      </c>
      <c r="F94" s="58" t="s">
        <v>155</v>
      </c>
      <c r="G94" s="58"/>
      <c r="H94" s="58"/>
      <c r="I94" s="59" t="s">
        <v>51</v>
      </c>
      <c r="J94" s="59" t="s">
        <v>74</v>
      </c>
      <c r="K94" s="63" t="s">
        <v>156</v>
      </c>
      <c r="L94" s="51"/>
      <c r="M94" s="95"/>
      <c r="N94" s="84">
        <f>L94/L$8*1000</f>
        <v>0</v>
      </c>
      <c r="O94" s="51">
        <v>10</v>
      </c>
      <c r="P94" s="92">
        <v>156</v>
      </c>
      <c r="Q94" s="84">
        <f>O94/O$8*1000</f>
        <v>495.049504950495</v>
      </c>
      <c r="R94" s="52"/>
      <c r="S94" s="96"/>
      <c r="T94" s="84">
        <f>R94/R$8*1000</f>
        <v>0</v>
      </c>
      <c r="U94" s="52"/>
      <c r="V94" s="96"/>
      <c r="W94" s="84">
        <f>U94/U$8*1000</f>
        <v>0</v>
      </c>
      <c r="X94" s="51"/>
      <c r="Y94" s="92"/>
      <c r="Z94" s="84">
        <f t="shared" si="23"/>
        <v>0</v>
      </c>
      <c r="AA94" s="51"/>
      <c r="AB94" s="92"/>
      <c r="AC94" s="84">
        <f t="shared" si="24"/>
        <v>0</v>
      </c>
      <c r="AD94" s="45"/>
      <c r="AE94" s="92"/>
      <c r="AF94" s="84">
        <f t="shared" si="21"/>
        <v>0</v>
      </c>
      <c r="AG94" s="85"/>
      <c r="AH94" s="92"/>
      <c r="AI94" s="84">
        <f t="shared" si="22"/>
        <v>0</v>
      </c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86">
        <f>(LARGE((N94,Q94,T94,W94,Z94,AC94,AF94,AI94),1)+LARGE((N94,Q94,T94,W94,Z94,AC94,AF94,AI94),2)+LARGE((N94,Q94,T94,W94,Z94,AC94,AF94,AI94),3)+LARGE((N94,Q94,T94,W94,Z94,AC94,AF94,AI94),4)+LARGE((N94,Q94,T94,W94,Z94,AC94,AF94,AI94),5))/5</f>
        <v>99.009900990099</v>
      </c>
      <c r="AZ94" s="85">
        <v>85</v>
      </c>
      <c r="BA94" s="77"/>
      <c r="DP94" s="15"/>
      <c r="DQ94" s="15"/>
    </row>
    <row r="95" spans="1:121" ht="12.75">
      <c r="A95" s="55">
        <v>87</v>
      </c>
      <c r="B95" s="109" t="s">
        <v>205</v>
      </c>
      <c r="C95" s="133">
        <v>24496</v>
      </c>
      <c r="D95" s="109" t="s">
        <v>47</v>
      </c>
      <c r="E95" s="132" t="s">
        <v>56</v>
      </c>
      <c r="F95" s="80"/>
      <c r="G95" s="80"/>
      <c r="H95" s="80"/>
      <c r="I95" s="80"/>
      <c r="J95" s="59" t="s">
        <v>63</v>
      </c>
      <c r="K95" s="75"/>
      <c r="L95" s="74"/>
      <c r="M95" s="94"/>
      <c r="N95" s="91">
        <v>0</v>
      </c>
      <c r="O95" s="74"/>
      <c r="P95" s="94"/>
      <c r="Q95" s="91">
        <v>0</v>
      </c>
      <c r="R95" s="74"/>
      <c r="S95" s="94"/>
      <c r="T95" s="91">
        <v>0</v>
      </c>
      <c r="U95" s="74"/>
      <c r="V95" s="94"/>
      <c r="W95" s="91">
        <v>0</v>
      </c>
      <c r="X95" s="76">
        <v>10</v>
      </c>
      <c r="Y95" s="98">
        <v>110</v>
      </c>
      <c r="Z95" s="84">
        <f t="shared" si="23"/>
        <v>485.43689320388347</v>
      </c>
      <c r="AA95" s="97"/>
      <c r="AB95" s="99"/>
      <c r="AC95" s="84">
        <f t="shared" si="24"/>
        <v>0</v>
      </c>
      <c r="AD95" s="74"/>
      <c r="AE95" s="99"/>
      <c r="AF95" s="84">
        <f t="shared" si="21"/>
        <v>0</v>
      </c>
      <c r="AG95" s="88"/>
      <c r="AH95" s="99"/>
      <c r="AI95" s="84">
        <f t="shared" si="22"/>
        <v>0</v>
      </c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6">
        <f>(LARGE((N95,Q95,T95,W95,Z95,AC95,AF95,AI95),1)+LARGE((N95,Q95,T95,W95,Z95,AC95,AF95,AI95),2)+LARGE((N95,Q95,T95,W95,Z95,AC95,AF95,AI95),3)+LARGE((N95,Q95,T95,W95,Z95,AC95,AF95,AI95),4)+LARGE((N95,Q95,T95,W95,Z95,AC95,AF95,AI95),5))/5</f>
        <v>97.08737864077669</v>
      </c>
      <c r="AZ95" s="85">
        <v>87</v>
      </c>
      <c r="BA95" s="77"/>
      <c r="DP95" s="15"/>
      <c r="DQ95" s="15"/>
    </row>
    <row r="96" spans="1:121" ht="12.75">
      <c r="A96" s="55">
        <v>88</v>
      </c>
      <c r="B96" s="110" t="s">
        <v>182</v>
      </c>
      <c r="C96" s="60">
        <v>21444</v>
      </c>
      <c r="D96" s="55" t="s">
        <v>84</v>
      </c>
      <c r="E96" s="55" t="s">
        <v>60</v>
      </c>
      <c r="F96" s="58"/>
      <c r="G96" s="58"/>
      <c r="H96" s="58"/>
      <c r="I96" s="54" t="s">
        <v>51</v>
      </c>
      <c r="J96" s="54" t="s">
        <v>63</v>
      </c>
      <c r="K96" s="63"/>
      <c r="L96" s="51"/>
      <c r="M96" s="92"/>
      <c r="N96" s="84">
        <f>L96/L$8*1000</f>
        <v>0</v>
      </c>
      <c r="O96" s="51"/>
      <c r="P96" s="92"/>
      <c r="Q96" s="84">
        <f>O96/O$8*1000</f>
        <v>0</v>
      </c>
      <c r="R96" s="52"/>
      <c r="S96" s="96"/>
      <c r="T96" s="84">
        <f>R96/R$8*1000</f>
        <v>0</v>
      </c>
      <c r="U96" s="52">
        <v>9</v>
      </c>
      <c r="V96" s="96">
        <v>158</v>
      </c>
      <c r="W96" s="84">
        <f>U96/U$8*1000</f>
        <v>478.7234042553191</v>
      </c>
      <c r="X96" s="51"/>
      <c r="Y96" s="92"/>
      <c r="Z96" s="84">
        <f t="shared" si="23"/>
        <v>0</v>
      </c>
      <c r="AA96" s="51"/>
      <c r="AB96" s="92"/>
      <c r="AC96" s="84">
        <f t="shared" si="24"/>
        <v>0</v>
      </c>
      <c r="AD96" s="45"/>
      <c r="AE96" s="92"/>
      <c r="AF96" s="84">
        <f t="shared" si="21"/>
        <v>0</v>
      </c>
      <c r="AG96" s="85"/>
      <c r="AH96" s="92"/>
      <c r="AI96" s="84">
        <f t="shared" si="22"/>
        <v>0</v>
      </c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86">
        <f>(LARGE((N96,Q96,T96,W96,Z96,AC96,AF96,AI96),1)+LARGE((N96,Q96,T96,W96,Z96,AC96,AF96,AI96),2)+LARGE((N96,Q96,T96,W96,Z96,AC96,AF96,AI96),3)+LARGE((N96,Q96,T96,W96,Z96,AC96,AF96,AI96),4)+LARGE((N96,Q96,T96,W96,Z96,AC96,AF96,AI96),5))/5</f>
        <v>95.74468085106382</v>
      </c>
      <c r="AZ96" s="85">
        <v>88</v>
      </c>
      <c r="BA96" s="77"/>
      <c r="DP96" s="15"/>
      <c r="DQ96" s="15"/>
    </row>
    <row r="97" spans="1:53" ht="12.75">
      <c r="A97" s="55">
        <v>89</v>
      </c>
      <c r="B97" s="55" t="s">
        <v>136</v>
      </c>
      <c r="C97" s="60">
        <v>34335</v>
      </c>
      <c r="D97" s="55" t="s">
        <v>88</v>
      </c>
      <c r="E97" s="55" t="s">
        <v>137</v>
      </c>
      <c r="F97" s="58"/>
      <c r="G97" s="58"/>
      <c r="H97" s="59"/>
      <c r="I97" s="59" t="s">
        <v>51</v>
      </c>
      <c r="J97" s="59" t="s">
        <v>52</v>
      </c>
      <c r="K97" s="64" t="s">
        <v>150</v>
      </c>
      <c r="L97" s="51">
        <v>9</v>
      </c>
      <c r="M97" s="92">
        <v>160</v>
      </c>
      <c r="N97" s="84">
        <f>L97/L$8*1000</f>
        <v>473.6842105263158</v>
      </c>
      <c r="O97" s="51"/>
      <c r="P97" s="92"/>
      <c r="Q97" s="84">
        <f>O97/O$8*1000</f>
        <v>0</v>
      </c>
      <c r="R97" s="52"/>
      <c r="S97" s="96"/>
      <c r="T97" s="84">
        <f>R97/R$8*1000</f>
        <v>0</v>
      </c>
      <c r="U97" s="52"/>
      <c r="V97" s="96"/>
      <c r="W97" s="84">
        <f>U97/U$8*1000</f>
        <v>0</v>
      </c>
      <c r="X97" s="51"/>
      <c r="Y97" s="92"/>
      <c r="Z97" s="84">
        <f t="shared" si="23"/>
        <v>0</v>
      </c>
      <c r="AA97" s="51"/>
      <c r="AB97" s="92"/>
      <c r="AC97" s="84">
        <f t="shared" si="24"/>
        <v>0</v>
      </c>
      <c r="AD97" s="45"/>
      <c r="AE97" s="92"/>
      <c r="AF97" s="84">
        <f t="shared" si="21"/>
        <v>0</v>
      </c>
      <c r="AG97" s="85"/>
      <c r="AH97" s="92"/>
      <c r="AI97" s="84">
        <f t="shared" si="22"/>
        <v>0</v>
      </c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86">
        <f>(LARGE((N97,Q97,T97,W97,Z97,AC97,AF97,AI97),1)+LARGE((N97,Q97,T97,W97,Z97,AC97,AF97,AI97),2)+LARGE((N97,Q97,T97,W97,Z97,AC97,AF97,AI97),3)+LARGE((N97,Q97,T97,W97,Z97,AC97,AF97,AI97),4)+LARGE((N97,Q97,T97,W97,Z97,AC97,AF97,AI97),5))/5</f>
        <v>94.73684210526315</v>
      </c>
      <c r="AZ97" s="85">
        <v>89</v>
      </c>
      <c r="BA97" s="77"/>
    </row>
    <row r="98" spans="1:53" ht="12.75">
      <c r="A98" s="55">
        <v>90</v>
      </c>
      <c r="B98" s="55" t="s">
        <v>103</v>
      </c>
      <c r="C98" s="60">
        <v>18304</v>
      </c>
      <c r="D98" s="55" t="s">
        <v>88</v>
      </c>
      <c r="E98" s="55" t="s">
        <v>48</v>
      </c>
      <c r="F98" s="58"/>
      <c r="G98" s="58"/>
      <c r="H98" s="59"/>
      <c r="I98" s="59" t="s">
        <v>51</v>
      </c>
      <c r="J98" s="59" t="s">
        <v>52</v>
      </c>
      <c r="K98" s="63" t="s">
        <v>53</v>
      </c>
      <c r="L98" s="51">
        <v>9</v>
      </c>
      <c r="M98" s="92">
        <v>42</v>
      </c>
      <c r="N98" s="84">
        <f>L98/L$8*1000</f>
        <v>473.6842105263158</v>
      </c>
      <c r="O98" s="51"/>
      <c r="P98" s="92"/>
      <c r="Q98" s="84">
        <f>O98/O$8*1000</f>
        <v>0</v>
      </c>
      <c r="R98" s="51"/>
      <c r="S98" s="92"/>
      <c r="T98" s="84">
        <f>R98/R$8*1000</f>
        <v>0</v>
      </c>
      <c r="U98" s="52"/>
      <c r="V98" s="96"/>
      <c r="W98" s="84">
        <f>U98/U$8*1000</f>
        <v>0</v>
      </c>
      <c r="X98" s="51"/>
      <c r="Y98" s="92"/>
      <c r="Z98" s="84">
        <f t="shared" si="23"/>
        <v>0</v>
      </c>
      <c r="AA98" s="51"/>
      <c r="AB98" s="92"/>
      <c r="AC98" s="84">
        <f t="shared" si="24"/>
        <v>0</v>
      </c>
      <c r="AD98" s="45"/>
      <c r="AE98" s="92"/>
      <c r="AF98" s="84">
        <f t="shared" si="21"/>
        <v>0</v>
      </c>
      <c r="AG98" s="85"/>
      <c r="AH98" s="92"/>
      <c r="AI98" s="84">
        <f t="shared" si="22"/>
        <v>0</v>
      </c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86">
        <f>(LARGE((N98,Q98,T98,W98,Z98,AC98,AF98,AI98),1)+LARGE((N98,Q98,T98,W98,Z98,AC98,AF98,AI98),2)+LARGE((N98,Q98,T98,W98,Z98,AC98,AF98,AI98),3)+LARGE((N98,Q98,T98,W98,Z98,AC98,AF98,AI98),4)+LARGE((N98,Q98,T98,W98,Z98,AC98,AF98,AI98),5))/5</f>
        <v>94.73684210526315</v>
      </c>
      <c r="AZ98" s="85">
        <v>89</v>
      </c>
      <c r="BA98" s="77"/>
    </row>
    <row r="99" spans="1:53" ht="12.75">
      <c r="A99" s="55">
        <v>91</v>
      </c>
      <c r="B99" s="55" t="s">
        <v>177</v>
      </c>
      <c r="C99" s="60">
        <v>35999</v>
      </c>
      <c r="D99" s="55" t="s">
        <v>47</v>
      </c>
      <c r="E99" s="55" t="s">
        <v>79</v>
      </c>
      <c r="F99" s="58"/>
      <c r="G99" s="58" t="s">
        <v>178</v>
      </c>
      <c r="H99" s="59"/>
      <c r="I99" s="59" t="s">
        <v>51</v>
      </c>
      <c r="J99" s="59" t="s">
        <v>74</v>
      </c>
      <c r="K99" s="63" t="s">
        <v>179</v>
      </c>
      <c r="L99" s="51"/>
      <c r="M99" s="92"/>
      <c r="N99" s="84">
        <f>L99/L$8*1000</f>
        <v>0</v>
      </c>
      <c r="O99" s="51"/>
      <c r="P99" s="92"/>
      <c r="Q99" s="84">
        <f>O99/O$8*1000</f>
        <v>0</v>
      </c>
      <c r="R99" s="51">
        <v>3</v>
      </c>
      <c r="S99" s="92">
        <v>360</v>
      </c>
      <c r="T99" s="84">
        <f>R99/R$8*1000</f>
        <v>153.0612244897959</v>
      </c>
      <c r="U99" s="52">
        <v>6</v>
      </c>
      <c r="V99" s="96">
        <v>52</v>
      </c>
      <c r="W99" s="84">
        <f>U99/U$8*1000</f>
        <v>319.1489361702127</v>
      </c>
      <c r="X99" s="51"/>
      <c r="Y99" s="92"/>
      <c r="Z99" s="84">
        <f t="shared" si="23"/>
        <v>0</v>
      </c>
      <c r="AA99" s="51"/>
      <c r="AB99" s="92"/>
      <c r="AC99" s="84">
        <f t="shared" si="24"/>
        <v>0</v>
      </c>
      <c r="AD99" s="45"/>
      <c r="AE99" s="92"/>
      <c r="AF99" s="84">
        <f t="shared" si="21"/>
        <v>0</v>
      </c>
      <c r="AG99" s="83"/>
      <c r="AH99" s="92"/>
      <c r="AI99" s="84">
        <f t="shared" si="22"/>
        <v>0</v>
      </c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86">
        <f>(LARGE((N99,Q99,T99,W99,Z99,AC99,AF99,AI99),1)+LARGE((N99,Q99,T99,W99,Z99,AC99,AF99,AI99),2)+LARGE((N99,Q99,T99,W99,Z99,AC99,AF99,AI99),3)+LARGE((N99,Q99,T99,W99,Z99,AC99,AF99,AI99),4)+LARGE((N99,Q99,T99,W99,Z99,AC99,AF99,AI99),5))/5</f>
        <v>94.44203213200173</v>
      </c>
      <c r="AZ99" s="85">
        <v>91</v>
      </c>
      <c r="BA99" s="77"/>
    </row>
    <row r="100" spans="1:53" ht="12.75">
      <c r="A100" s="55">
        <v>92</v>
      </c>
      <c r="B100" s="109" t="s">
        <v>206</v>
      </c>
      <c r="C100" s="133">
        <v>21160</v>
      </c>
      <c r="D100" s="109" t="s">
        <v>47</v>
      </c>
      <c r="E100" s="132" t="s">
        <v>228</v>
      </c>
      <c r="F100" s="80"/>
      <c r="G100" s="80"/>
      <c r="H100" s="80"/>
      <c r="I100" s="80"/>
      <c r="J100" s="87" t="s">
        <v>208</v>
      </c>
      <c r="K100" s="75"/>
      <c r="L100" s="74"/>
      <c r="M100" s="94"/>
      <c r="N100" s="91">
        <v>0</v>
      </c>
      <c r="O100" s="74"/>
      <c r="P100" s="94"/>
      <c r="Q100" s="91">
        <v>0</v>
      </c>
      <c r="R100" s="74"/>
      <c r="S100" s="94"/>
      <c r="T100" s="91">
        <v>0</v>
      </c>
      <c r="U100" s="74"/>
      <c r="V100" s="94"/>
      <c r="W100" s="91">
        <v>0</v>
      </c>
      <c r="X100" s="76">
        <v>9</v>
      </c>
      <c r="Y100" s="98">
        <v>37</v>
      </c>
      <c r="Z100" s="84">
        <f t="shared" si="23"/>
        <v>436.8932038834951</v>
      </c>
      <c r="AA100" s="97"/>
      <c r="AB100" s="99"/>
      <c r="AC100" s="84">
        <f t="shared" si="24"/>
        <v>0</v>
      </c>
      <c r="AD100" s="74"/>
      <c r="AE100" s="99"/>
      <c r="AF100" s="84">
        <f t="shared" si="21"/>
        <v>0</v>
      </c>
      <c r="AG100" s="88"/>
      <c r="AH100" s="99"/>
      <c r="AI100" s="84">
        <f t="shared" si="22"/>
        <v>0</v>
      </c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6">
        <f>(LARGE((N100,Q100,T100,W100,Z100,AC100,AF100,AI100),1)+LARGE((N100,Q100,T100,W100,Z100,AC100,AF100,AI100),2)+LARGE((N100,Q100,T100,W100,Z100,AC100,AF100,AI100),3)+LARGE((N100,Q100,T100,W100,Z100,AC100,AF100,AI100),4)+LARGE((N100,Q100,T100,W100,Z100,AC100,AF100,AI100),5))/5</f>
        <v>87.37864077669903</v>
      </c>
      <c r="AZ100" s="85">
        <v>92</v>
      </c>
      <c r="BA100" s="77"/>
    </row>
    <row r="101" spans="1:53" ht="12.75">
      <c r="A101" s="55">
        <v>93</v>
      </c>
      <c r="B101" s="55" t="s">
        <v>193</v>
      </c>
      <c r="C101" s="61">
        <v>17122</v>
      </c>
      <c r="D101" s="55" t="s">
        <v>88</v>
      </c>
      <c r="E101" s="55" t="s">
        <v>186</v>
      </c>
      <c r="F101" s="55" t="s">
        <v>194</v>
      </c>
      <c r="G101" s="53"/>
      <c r="H101" s="53"/>
      <c r="I101" s="54" t="s">
        <v>51</v>
      </c>
      <c r="J101" s="54" t="s">
        <v>52</v>
      </c>
      <c r="K101" s="66"/>
      <c r="L101" s="51"/>
      <c r="M101" s="92"/>
      <c r="N101" s="84">
        <f aca="true" t="shared" si="25" ref="N101:N109">L101/L$8*1000</f>
        <v>0</v>
      </c>
      <c r="O101" s="51"/>
      <c r="P101" s="92"/>
      <c r="Q101" s="84">
        <f aca="true" t="shared" si="26" ref="Q101:Q109">O101/O$8*1000</f>
        <v>0</v>
      </c>
      <c r="R101" s="52"/>
      <c r="S101" s="96"/>
      <c r="T101" s="84">
        <f aca="true" t="shared" si="27" ref="T101:T109">R101/R$8*1000</f>
        <v>0</v>
      </c>
      <c r="U101" s="52">
        <v>8</v>
      </c>
      <c r="V101" s="96">
        <v>160</v>
      </c>
      <c r="W101" s="84">
        <f aca="true" t="shared" si="28" ref="W101:W109">U101/U$8*1000</f>
        <v>425.531914893617</v>
      </c>
      <c r="X101" s="51"/>
      <c r="Y101" s="92"/>
      <c r="Z101" s="84">
        <f t="shared" si="23"/>
        <v>0</v>
      </c>
      <c r="AA101" s="51"/>
      <c r="AB101" s="92"/>
      <c r="AC101" s="84">
        <f t="shared" si="24"/>
        <v>0</v>
      </c>
      <c r="AD101" s="45"/>
      <c r="AE101" s="92"/>
      <c r="AF101" s="84">
        <f t="shared" si="21"/>
        <v>0</v>
      </c>
      <c r="AG101" s="85"/>
      <c r="AH101" s="92"/>
      <c r="AI101" s="84">
        <f t="shared" si="22"/>
        <v>0</v>
      </c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86">
        <f>(LARGE((N101,Q101,T101,W101,Z101,AC101,AF101,AI101),1)+LARGE((N101,Q101,T101,W101,Z101,AC101,AF101,AI101),2)+LARGE((N101,Q101,T101,W101,Z101,AC101,AF101,AI101),3)+LARGE((N101,Q101,T101,W101,Z101,AC101,AF101,AI101),4)+LARGE((N101,Q101,T101,W101,Z101,AC101,AF101,AI101),5))/5</f>
        <v>85.1063829787234</v>
      </c>
      <c r="AZ101" s="85">
        <v>93</v>
      </c>
      <c r="BA101" s="77"/>
    </row>
    <row r="102" spans="1:53" ht="12.75">
      <c r="A102" s="55">
        <v>94</v>
      </c>
      <c r="B102" s="55" t="s">
        <v>188</v>
      </c>
      <c r="C102" s="60">
        <v>30513</v>
      </c>
      <c r="D102" s="55" t="s">
        <v>47</v>
      </c>
      <c r="E102" s="55" t="s">
        <v>147</v>
      </c>
      <c r="F102" s="55" t="s">
        <v>189</v>
      </c>
      <c r="G102" s="55" t="s">
        <v>190</v>
      </c>
      <c r="H102" s="54" t="s">
        <v>102</v>
      </c>
      <c r="I102" s="54" t="s">
        <v>51</v>
      </c>
      <c r="J102" s="54" t="s">
        <v>52</v>
      </c>
      <c r="K102" s="64" t="s">
        <v>191</v>
      </c>
      <c r="L102" s="45"/>
      <c r="M102" s="95"/>
      <c r="N102" s="84">
        <f t="shared" si="25"/>
        <v>0</v>
      </c>
      <c r="O102" s="51"/>
      <c r="P102" s="95"/>
      <c r="Q102" s="84">
        <f t="shared" si="26"/>
        <v>0</v>
      </c>
      <c r="R102" s="45"/>
      <c r="S102" s="95"/>
      <c r="T102" s="84">
        <f t="shared" si="27"/>
        <v>0</v>
      </c>
      <c r="U102" s="51">
        <v>8</v>
      </c>
      <c r="V102" s="92">
        <v>179</v>
      </c>
      <c r="W102" s="84">
        <f t="shared" si="28"/>
        <v>425.531914893617</v>
      </c>
      <c r="X102" s="51"/>
      <c r="Y102" s="92"/>
      <c r="Z102" s="84">
        <f t="shared" si="23"/>
        <v>0</v>
      </c>
      <c r="AA102" s="51"/>
      <c r="AB102" s="92"/>
      <c r="AC102" s="84">
        <f t="shared" si="24"/>
        <v>0</v>
      </c>
      <c r="AD102" s="45"/>
      <c r="AE102" s="92"/>
      <c r="AF102" s="84">
        <f t="shared" si="21"/>
        <v>0</v>
      </c>
      <c r="AG102" s="85"/>
      <c r="AH102" s="92"/>
      <c r="AI102" s="84">
        <f t="shared" si="22"/>
        <v>0</v>
      </c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86">
        <f>(LARGE((N102,Q102,T102,W102,Z102,AC102,AF102,AI102),1)+LARGE((N102,Q102,T102,W102,Z102,AC102,AF102,AI102),2)+LARGE((N102,Q102,T102,W102,Z102,AC102,AF102,AI102),3)+LARGE((N102,Q102,T102,W102,Z102,AC102,AF102,AI102),4)+LARGE((N102,Q102,T102,W102,Z102,AC102,AF102,AI102),5))/5</f>
        <v>85.1063829787234</v>
      </c>
      <c r="AZ102" s="85">
        <v>93</v>
      </c>
      <c r="BA102" s="77"/>
    </row>
    <row r="103" spans="1:53" ht="12.75">
      <c r="A103" s="55">
        <v>95</v>
      </c>
      <c r="B103" s="55" t="s">
        <v>157</v>
      </c>
      <c r="C103" s="60">
        <v>27474</v>
      </c>
      <c r="D103" s="55" t="s">
        <v>88</v>
      </c>
      <c r="E103" s="55" t="s">
        <v>48</v>
      </c>
      <c r="F103" s="58"/>
      <c r="G103" s="58"/>
      <c r="H103" s="58"/>
      <c r="I103" s="59" t="s">
        <v>51</v>
      </c>
      <c r="J103" s="59" t="s">
        <v>52</v>
      </c>
      <c r="K103" s="63" t="s">
        <v>112</v>
      </c>
      <c r="L103" s="51"/>
      <c r="M103" s="95"/>
      <c r="N103" s="84">
        <f t="shared" si="25"/>
        <v>0</v>
      </c>
      <c r="O103" s="51">
        <v>8</v>
      </c>
      <c r="P103" s="92">
        <v>142</v>
      </c>
      <c r="Q103" s="84">
        <f t="shared" si="26"/>
        <v>396.03960396039605</v>
      </c>
      <c r="R103" s="51"/>
      <c r="S103" s="92"/>
      <c r="T103" s="84">
        <f t="shared" si="27"/>
        <v>0</v>
      </c>
      <c r="U103" s="52"/>
      <c r="V103" s="96"/>
      <c r="W103" s="84">
        <f t="shared" si="28"/>
        <v>0</v>
      </c>
      <c r="X103" s="51"/>
      <c r="Y103" s="92"/>
      <c r="Z103" s="84">
        <f t="shared" si="23"/>
        <v>0</v>
      </c>
      <c r="AA103" s="51"/>
      <c r="AB103" s="92"/>
      <c r="AC103" s="84">
        <f t="shared" si="24"/>
        <v>0</v>
      </c>
      <c r="AD103" s="45"/>
      <c r="AE103" s="92"/>
      <c r="AF103" s="84">
        <f t="shared" si="21"/>
        <v>0</v>
      </c>
      <c r="AG103" s="85"/>
      <c r="AH103" s="92"/>
      <c r="AI103" s="84">
        <f t="shared" si="22"/>
        <v>0</v>
      </c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86">
        <f>(LARGE((N103,Q103,T103,W103,Z103,AC103,AF103,AI103),1)+LARGE((N103,Q103,T103,W103,Z103,AC103,AF103,AI103),2)+LARGE((N103,Q103,T103,W103,Z103,AC103,AF103,AI103),3)+LARGE((N103,Q103,T103,W103,Z103,AC103,AF103,AI103),4)+LARGE((N103,Q103,T103,W103,Z103,AC103,AF103,AI103),5))/5</f>
        <v>79.20792079207921</v>
      </c>
      <c r="AZ103" s="85">
        <v>95</v>
      </c>
      <c r="BA103" s="77"/>
    </row>
    <row r="104" spans="1:53" ht="12.75">
      <c r="A104" s="55">
        <v>96</v>
      </c>
      <c r="B104" s="55" t="s">
        <v>183</v>
      </c>
      <c r="C104" s="60">
        <v>35146</v>
      </c>
      <c r="D104" s="55" t="s">
        <v>84</v>
      </c>
      <c r="E104" s="55" t="s">
        <v>48</v>
      </c>
      <c r="F104" s="53"/>
      <c r="G104" s="53"/>
      <c r="H104" s="53"/>
      <c r="I104" s="54" t="s">
        <v>51</v>
      </c>
      <c r="J104" s="54" t="s">
        <v>52</v>
      </c>
      <c r="K104" s="66" t="s">
        <v>184</v>
      </c>
      <c r="L104" s="51"/>
      <c r="M104" s="92"/>
      <c r="N104" s="84">
        <f t="shared" si="25"/>
        <v>0</v>
      </c>
      <c r="O104" s="51"/>
      <c r="P104" s="92"/>
      <c r="Q104" s="84">
        <f t="shared" si="26"/>
        <v>0</v>
      </c>
      <c r="R104" s="51"/>
      <c r="S104" s="92"/>
      <c r="T104" s="84">
        <f t="shared" si="27"/>
        <v>0</v>
      </c>
      <c r="U104" s="52">
        <v>7</v>
      </c>
      <c r="V104" s="96">
        <v>27</v>
      </c>
      <c r="W104" s="84">
        <f t="shared" si="28"/>
        <v>372.3404255319149</v>
      </c>
      <c r="X104" s="51"/>
      <c r="Y104" s="92"/>
      <c r="Z104" s="84">
        <f t="shared" si="23"/>
        <v>0</v>
      </c>
      <c r="AA104" s="51"/>
      <c r="AB104" s="92"/>
      <c r="AC104" s="84">
        <f t="shared" si="24"/>
        <v>0</v>
      </c>
      <c r="AD104" s="45"/>
      <c r="AE104" s="92"/>
      <c r="AF104" s="84">
        <f t="shared" si="21"/>
        <v>0</v>
      </c>
      <c r="AG104" s="85"/>
      <c r="AH104" s="92"/>
      <c r="AI104" s="84">
        <f t="shared" si="22"/>
        <v>0</v>
      </c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86">
        <f>(LARGE((N104,Q104,T104,W104,Z104,AC104,AF104,AI104),1)+LARGE((N104,Q104,T104,W104,Z104,AC104,AF104,AI104),2)+LARGE((N104,Q104,T104,W104,Z104,AC104,AF104,AI104),3)+LARGE((N104,Q104,T104,W104,Z104,AC104,AF104,AI104),4)+LARGE((N104,Q104,T104,W104,Z104,AC104,AF104,AI104),5))/5</f>
        <v>74.46808510638297</v>
      </c>
      <c r="AZ104" s="85">
        <v>96</v>
      </c>
      <c r="BA104" s="77"/>
    </row>
    <row r="105" spans="1:53" ht="12.75">
      <c r="A105" s="55">
        <v>97</v>
      </c>
      <c r="B105" s="110" t="s">
        <v>185</v>
      </c>
      <c r="C105" s="60">
        <v>17098</v>
      </c>
      <c r="D105" s="55" t="s">
        <v>84</v>
      </c>
      <c r="E105" s="110" t="s">
        <v>186</v>
      </c>
      <c r="F105" s="57" t="s">
        <v>187</v>
      </c>
      <c r="G105" s="58"/>
      <c r="H105" s="58"/>
      <c r="I105" s="54" t="s">
        <v>51</v>
      </c>
      <c r="J105" s="54" t="s">
        <v>63</v>
      </c>
      <c r="K105" s="63"/>
      <c r="L105" s="51"/>
      <c r="M105" s="95"/>
      <c r="N105" s="84">
        <f t="shared" si="25"/>
        <v>0</v>
      </c>
      <c r="O105" s="51"/>
      <c r="P105" s="92"/>
      <c r="Q105" s="84">
        <f t="shared" si="26"/>
        <v>0</v>
      </c>
      <c r="R105" s="51"/>
      <c r="S105" s="92"/>
      <c r="T105" s="84">
        <f t="shared" si="27"/>
        <v>0</v>
      </c>
      <c r="U105" s="52">
        <v>7</v>
      </c>
      <c r="V105" s="96">
        <v>30</v>
      </c>
      <c r="W105" s="84">
        <f t="shared" si="28"/>
        <v>372.3404255319149</v>
      </c>
      <c r="X105" s="51"/>
      <c r="Y105" s="92"/>
      <c r="Z105" s="84">
        <f t="shared" si="23"/>
        <v>0</v>
      </c>
      <c r="AA105" s="51"/>
      <c r="AB105" s="92"/>
      <c r="AC105" s="84">
        <f t="shared" si="24"/>
        <v>0</v>
      </c>
      <c r="AD105" s="45"/>
      <c r="AE105" s="92"/>
      <c r="AF105" s="84">
        <f t="shared" si="21"/>
        <v>0</v>
      </c>
      <c r="AG105" s="85"/>
      <c r="AH105" s="92"/>
      <c r="AI105" s="84">
        <f t="shared" si="22"/>
        <v>0</v>
      </c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86">
        <f>(LARGE((N105,Q105,T105,W105,Z105,AC105,AF105,AI105),1)+LARGE((N105,Q105,T105,W105,Z105,AC105,AF105,AI105),2)+LARGE((N105,Q105,T105,W105,Z105,AC105,AF105,AI105),3)+LARGE((N105,Q105,T105,W105,Z105,AC105,AF105,AI105),4)+LARGE((N105,Q105,T105,W105,Z105,AC105,AF105,AI105),5))/5</f>
        <v>74.46808510638297</v>
      </c>
      <c r="AZ105" s="85">
        <v>96</v>
      </c>
      <c r="BA105" s="77"/>
    </row>
    <row r="106" spans="1:53" ht="12.75">
      <c r="A106" s="55">
        <v>98</v>
      </c>
      <c r="B106" s="55" t="s">
        <v>161</v>
      </c>
      <c r="C106" s="60">
        <v>35431</v>
      </c>
      <c r="D106" s="55" t="s">
        <v>88</v>
      </c>
      <c r="E106" s="55" t="s">
        <v>106</v>
      </c>
      <c r="F106" s="58"/>
      <c r="G106" s="58"/>
      <c r="H106" s="58"/>
      <c r="I106" s="59" t="s">
        <v>51</v>
      </c>
      <c r="J106" s="59" t="s">
        <v>92</v>
      </c>
      <c r="K106" s="63" t="s">
        <v>152</v>
      </c>
      <c r="L106" s="51"/>
      <c r="M106" s="95"/>
      <c r="N106" s="84">
        <f t="shared" si="25"/>
        <v>0</v>
      </c>
      <c r="O106" s="51">
        <v>7</v>
      </c>
      <c r="P106" s="92">
        <v>38</v>
      </c>
      <c r="Q106" s="84">
        <f t="shared" si="26"/>
        <v>346.53465346534654</v>
      </c>
      <c r="R106" s="52"/>
      <c r="S106" s="96"/>
      <c r="T106" s="84">
        <f t="shared" si="27"/>
        <v>0</v>
      </c>
      <c r="U106" s="52"/>
      <c r="V106" s="96"/>
      <c r="W106" s="84">
        <f t="shared" si="28"/>
        <v>0</v>
      </c>
      <c r="X106" s="51"/>
      <c r="Y106" s="92"/>
      <c r="Z106" s="84">
        <f t="shared" si="23"/>
        <v>0</v>
      </c>
      <c r="AA106" s="51"/>
      <c r="AB106" s="92"/>
      <c r="AC106" s="84">
        <f t="shared" si="24"/>
        <v>0</v>
      </c>
      <c r="AD106" s="45"/>
      <c r="AE106" s="92"/>
      <c r="AF106" s="84">
        <f t="shared" si="21"/>
        <v>0</v>
      </c>
      <c r="AG106" s="85"/>
      <c r="AH106" s="92"/>
      <c r="AI106" s="84">
        <f t="shared" si="22"/>
        <v>0</v>
      </c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86">
        <f>(LARGE((N106,Q106,T106,W106,Z106,AC106,AF106,AI106),1)+LARGE((N106,Q106,T106,W106,Z106,AC106,AF106,AI106),2)+LARGE((N106,Q106,T106,W106,Z106,AC106,AF106,AI106),3)+LARGE((N106,Q106,T106,W106,Z106,AC106,AF106,AI106),4)+LARGE((N106,Q106,T106,W106,Z106,AC106,AF106,AI106),5))/5</f>
        <v>69.3069306930693</v>
      </c>
      <c r="AZ106" s="85">
        <v>98</v>
      </c>
      <c r="BA106" s="77"/>
    </row>
    <row r="107" spans="1:53" ht="12.75">
      <c r="A107" s="55">
        <v>99</v>
      </c>
      <c r="B107" s="110" t="s">
        <v>191</v>
      </c>
      <c r="C107" s="61">
        <v>33010</v>
      </c>
      <c r="D107" s="55" t="s">
        <v>47</v>
      </c>
      <c r="E107" s="55" t="s">
        <v>147</v>
      </c>
      <c r="F107" s="55" t="s">
        <v>189</v>
      </c>
      <c r="G107" s="55" t="s">
        <v>190</v>
      </c>
      <c r="H107" s="53" t="s">
        <v>102</v>
      </c>
      <c r="I107" s="54" t="s">
        <v>51</v>
      </c>
      <c r="J107" s="54" t="s">
        <v>52</v>
      </c>
      <c r="K107" s="66" t="s">
        <v>53</v>
      </c>
      <c r="L107" s="45"/>
      <c r="M107" s="95"/>
      <c r="N107" s="84">
        <f t="shared" si="25"/>
        <v>0</v>
      </c>
      <c r="O107" s="51"/>
      <c r="P107" s="95"/>
      <c r="Q107" s="84">
        <f t="shared" si="26"/>
        <v>0</v>
      </c>
      <c r="R107" s="45"/>
      <c r="S107" s="95"/>
      <c r="T107" s="84">
        <f t="shared" si="27"/>
        <v>0</v>
      </c>
      <c r="U107" s="51">
        <v>6</v>
      </c>
      <c r="V107" s="92">
        <v>110</v>
      </c>
      <c r="W107" s="84">
        <f t="shared" si="28"/>
        <v>319.1489361702127</v>
      </c>
      <c r="X107" s="51"/>
      <c r="Y107" s="92"/>
      <c r="Z107" s="84">
        <f t="shared" si="23"/>
        <v>0</v>
      </c>
      <c r="AA107" s="51"/>
      <c r="AB107" s="92"/>
      <c r="AC107" s="84">
        <f t="shared" si="24"/>
        <v>0</v>
      </c>
      <c r="AD107" s="45"/>
      <c r="AE107" s="92"/>
      <c r="AF107" s="84">
        <f t="shared" si="21"/>
        <v>0</v>
      </c>
      <c r="AG107" s="85"/>
      <c r="AH107" s="92"/>
      <c r="AI107" s="84">
        <f t="shared" si="22"/>
        <v>0</v>
      </c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86">
        <f>(LARGE((N107,Q107,T107,W107,Z107,AC107,AF107,AI107),1)+LARGE((N107,Q107,T107,W107,Z107,AC107,AF107,AI107),2)+LARGE((N107,Q107,T107,W107,Z107,AC107,AF107,AI107),3)+LARGE((N107,Q107,T107,W107,Z107,AC107,AF107,AI107),4)+LARGE((N107,Q107,T107,W107,Z107,AC107,AF107,AI107),5))/5</f>
        <v>63.82978723404254</v>
      </c>
      <c r="AZ107" s="85">
        <v>99</v>
      </c>
      <c r="BA107" s="77"/>
    </row>
    <row r="108" spans="1:53" ht="12.75">
      <c r="A108" s="55">
        <v>100</v>
      </c>
      <c r="B108" s="55" t="s">
        <v>146</v>
      </c>
      <c r="C108" s="60">
        <v>35360</v>
      </c>
      <c r="D108" s="55" t="s">
        <v>84</v>
      </c>
      <c r="E108" s="55" t="s">
        <v>147</v>
      </c>
      <c r="F108" s="58" t="s">
        <v>148</v>
      </c>
      <c r="G108" s="58"/>
      <c r="H108" s="58"/>
      <c r="I108" s="59" t="s">
        <v>51</v>
      </c>
      <c r="J108" s="59" t="s">
        <v>63</v>
      </c>
      <c r="K108" s="65"/>
      <c r="L108" s="51">
        <v>5</v>
      </c>
      <c r="M108" s="92">
        <v>111</v>
      </c>
      <c r="N108" s="84">
        <f t="shared" si="25"/>
        <v>263.1578947368421</v>
      </c>
      <c r="O108" s="51"/>
      <c r="P108" s="92"/>
      <c r="Q108" s="84">
        <f t="shared" si="26"/>
        <v>0</v>
      </c>
      <c r="R108" s="51"/>
      <c r="S108" s="92"/>
      <c r="T108" s="84">
        <f t="shared" si="27"/>
        <v>0</v>
      </c>
      <c r="U108" s="52"/>
      <c r="V108" s="96"/>
      <c r="W108" s="84">
        <f t="shared" si="28"/>
        <v>0</v>
      </c>
      <c r="X108" s="51"/>
      <c r="Y108" s="92"/>
      <c r="Z108" s="84">
        <f t="shared" si="23"/>
        <v>0</v>
      </c>
      <c r="AA108" s="51"/>
      <c r="AB108" s="92"/>
      <c r="AC108" s="84">
        <f t="shared" si="24"/>
        <v>0</v>
      </c>
      <c r="AD108" s="45"/>
      <c r="AE108" s="92"/>
      <c r="AF108" s="84">
        <f t="shared" si="21"/>
        <v>0</v>
      </c>
      <c r="AG108" s="85"/>
      <c r="AH108" s="92"/>
      <c r="AI108" s="84">
        <f t="shared" si="22"/>
        <v>0</v>
      </c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86">
        <f>(LARGE((N108,Q108,T108,W108,Z108,AC108,AF108,AI108),1)+LARGE((N108,Q108,T108,W108,Z108,AC108,AF108,AI108),2)+LARGE((N108,Q108,T108,W108,Z108,AC108,AF108,AI108),3)+LARGE((N108,Q108,T108,W108,Z108,AC108,AF108,AI108),4)+LARGE((N108,Q108,T108,W108,Z108,AC108,AF108,AI108),5))/5</f>
        <v>52.63157894736842</v>
      </c>
      <c r="AZ108" s="85">
        <v>100</v>
      </c>
      <c r="BA108" s="77"/>
    </row>
    <row r="109" spans="1:53" ht="12.75">
      <c r="A109" s="55">
        <v>101</v>
      </c>
      <c r="B109" s="55" t="s">
        <v>153</v>
      </c>
      <c r="C109" s="60">
        <v>35431</v>
      </c>
      <c r="D109" s="55" t="s">
        <v>88</v>
      </c>
      <c r="E109" s="55" t="s">
        <v>106</v>
      </c>
      <c r="F109" s="58"/>
      <c r="G109" s="58"/>
      <c r="H109" s="58"/>
      <c r="I109" s="59" t="s">
        <v>51</v>
      </c>
      <c r="J109" s="59" t="s">
        <v>74</v>
      </c>
      <c r="K109" s="63" t="s">
        <v>152</v>
      </c>
      <c r="L109" s="51"/>
      <c r="M109" s="95"/>
      <c r="N109" s="84">
        <f t="shared" si="25"/>
        <v>0</v>
      </c>
      <c r="O109" s="51">
        <v>4</v>
      </c>
      <c r="P109" s="92">
        <v>146</v>
      </c>
      <c r="Q109" s="84">
        <f t="shared" si="26"/>
        <v>198.01980198019803</v>
      </c>
      <c r="R109" s="51"/>
      <c r="S109" s="92"/>
      <c r="T109" s="84">
        <f t="shared" si="27"/>
        <v>0</v>
      </c>
      <c r="U109" s="52"/>
      <c r="V109" s="96"/>
      <c r="W109" s="84">
        <f t="shared" si="28"/>
        <v>0</v>
      </c>
      <c r="X109" s="51"/>
      <c r="Y109" s="92"/>
      <c r="Z109" s="84">
        <f t="shared" si="23"/>
        <v>0</v>
      </c>
      <c r="AA109" s="51"/>
      <c r="AB109" s="92"/>
      <c r="AC109" s="84">
        <f t="shared" si="24"/>
        <v>0</v>
      </c>
      <c r="AD109" s="45"/>
      <c r="AE109" s="92"/>
      <c r="AF109" s="84">
        <f t="shared" si="21"/>
        <v>0</v>
      </c>
      <c r="AG109" s="85"/>
      <c r="AH109" s="92"/>
      <c r="AI109" s="84">
        <f t="shared" si="22"/>
        <v>0</v>
      </c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86">
        <f>(LARGE((N109,Q109,T109,W109,Z109,AC109,AF109,AI109),1)+LARGE((N109,Q109,T109,W109,Z109,AC109,AF109,AI109),2)+LARGE((N109,Q109,T109,W109,Z109,AC109,AF109,AI109),3)+LARGE((N109,Q109,T109,W109,Z109,AC109,AF109,AI109),4)+LARGE((N109,Q109,T109,W109,Z109,AC109,AF109,AI109),5))/5</f>
        <v>39.603960396039604</v>
      </c>
      <c r="AZ109" s="85">
        <v>101</v>
      </c>
      <c r="BA109" s="77"/>
    </row>
    <row r="110" spans="1:53" ht="12.75">
      <c r="A110" s="3"/>
      <c r="B110" s="19"/>
      <c r="C110" s="100"/>
      <c r="D110" s="101"/>
      <c r="E110" s="101"/>
      <c r="F110" s="19"/>
      <c r="G110" s="19"/>
      <c r="H110" s="19"/>
      <c r="I110" s="101"/>
      <c r="J110" s="101"/>
      <c r="K110" s="27"/>
      <c r="L110" s="36"/>
      <c r="M110" s="4"/>
      <c r="N110" s="5"/>
      <c r="O110" s="36"/>
      <c r="P110" s="4"/>
      <c r="Q110" s="5"/>
      <c r="R110" s="32"/>
      <c r="S110" s="4"/>
      <c r="T110" s="5"/>
      <c r="U110" s="32"/>
      <c r="V110" s="4"/>
      <c r="W110" s="5"/>
      <c r="X110" s="40"/>
      <c r="Y110" s="36"/>
      <c r="Z110" s="5"/>
      <c r="AA110" s="40"/>
      <c r="AB110" s="36"/>
      <c r="AC110" s="5"/>
      <c r="AD110" s="4"/>
      <c r="AE110" s="4"/>
      <c r="AF110" s="5"/>
      <c r="AG110" s="4"/>
      <c r="AH110" s="4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11"/>
      <c r="BA110" s="21"/>
    </row>
    <row r="111" spans="1:53" ht="12.75">
      <c r="A111" s="3"/>
      <c r="B111" s="19"/>
      <c r="C111" s="100"/>
      <c r="D111" s="101"/>
      <c r="E111" s="101"/>
      <c r="F111" s="19"/>
      <c r="G111" s="19"/>
      <c r="H111" s="19"/>
      <c r="I111" s="101"/>
      <c r="J111" s="101"/>
      <c r="K111" s="27"/>
      <c r="L111" s="36"/>
      <c r="M111" s="4"/>
      <c r="N111" s="5"/>
      <c r="O111" s="36"/>
      <c r="P111" s="4"/>
      <c r="Q111" s="5"/>
      <c r="R111" s="32"/>
      <c r="S111" s="4"/>
      <c r="T111" s="5"/>
      <c r="U111" s="32"/>
      <c r="V111" s="4"/>
      <c r="W111" s="5"/>
      <c r="X111" s="40"/>
      <c r="Y111" s="36"/>
      <c r="Z111" s="5"/>
      <c r="AA111" s="40"/>
      <c r="AB111" s="36"/>
      <c r="AC111" s="5"/>
      <c r="AD111" s="4"/>
      <c r="AE111" s="4"/>
      <c r="AF111" s="5"/>
      <c r="AG111" s="4"/>
      <c r="AH111" s="4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11"/>
      <c r="BA111" s="21"/>
    </row>
    <row r="112" spans="1:53" ht="12.75">
      <c r="A112" s="3"/>
      <c r="B112" s="19"/>
      <c r="C112" s="100"/>
      <c r="D112" s="101"/>
      <c r="E112" s="101"/>
      <c r="F112" s="19"/>
      <c r="G112" s="19"/>
      <c r="H112" s="19"/>
      <c r="I112" s="101"/>
      <c r="J112" s="101"/>
      <c r="K112" s="27"/>
      <c r="L112" s="36"/>
      <c r="M112" s="4"/>
      <c r="N112" s="5"/>
      <c r="O112" s="36"/>
      <c r="P112" s="4"/>
      <c r="Q112" s="5"/>
      <c r="R112" s="32"/>
      <c r="S112" s="4"/>
      <c r="T112" s="5"/>
      <c r="U112" s="32"/>
      <c r="V112" s="4"/>
      <c r="W112" s="5"/>
      <c r="X112" s="40"/>
      <c r="Y112" s="36"/>
      <c r="Z112" s="5"/>
      <c r="AA112" s="40"/>
      <c r="AB112" s="36"/>
      <c r="AC112" s="5"/>
      <c r="AD112" s="4"/>
      <c r="AE112" s="4"/>
      <c r="AF112" s="5"/>
      <c r="AG112" s="4"/>
      <c r="AH112" s="4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11"/>
      <c r="BA112" s="21"/>
    </row>
    <row r="113" spans="1:53" ht="12.75">
      <c r="A113" s="3"/>
      <c r="B113" s="19"/>
      <c r="C113" s="100"/>
      <c r="D113" s="101"/>
      <c r="E113" s="101"/>
      <c r="F113" s="19"/>
      <c r="G113" s="19"/>
      <c r="H113" s="19"/>
      <c r="I113" s="101"/>
      <c r="J113" s="101"/>
      <c r="K113" s="27"/>
      <c r="L113" s="36"/>
      <c r="M113" s="4"/>
      <c r="N113" s="5"/>
      <c r="O113" s="36"/>
      <c r="P113" s="4"/>
      <c r="Q113" s="5"/>
      <c r="R113" s="32"/>
      <c r="S113" s="4"/>
      <c r="T113" s="5"/>
      <c r="U113" s="32"/>
      <c r="V113" s="4"/>
      <c r="W113" s="5"/>
      <c r="X113" s="40"/>
      <c r="Y113" s="36"/>
      <c r="Z113" s="5"/>
      <c r="AA113" s="40"/>
      <c r="AB113" s="36"/>
      <c r="AC113" s="5"/>
      <c r="AD113" s="4"/>
      <c r="AE113" s="4"/>
      <c r="AF113" s="5"/>
      <c r="AG113" s="4"/>
      <c r="AH113" s="4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11"/>
      <c r="BA113" s="21"/>
    </row>
    <row r="114" spans="1:53" ht="12.75">
      <c r="A114" s="3"/>
      <c r="B114" s="19"/>
      <c r="C114" s="100"/>
      <c r="D114" s="101"/>
      <c r="E114" s="101"/>
      <c r="F114" s="19"/>
      <c r="G114" s="19"/>
      <c r="H114" s="19"/>
      <c r="I114" s="101"/>
      <c r="J114" s="101"/>
      <c r="K114" s="27"/>
      <c r="L114" s="36"/>
      <c r="M114" s="4"/>
      <c r="N114" s="5"/>
      <c r="O114" s="36"/>
      <c r="P114" s="4"/>
      <c r="Q114" s="5"/>
      <c r="R114" s="32"/>
      <c r="S114" s="4"/>
      <c r="T114" s="5"/>
      <c r="U114" s="32"/>
      <c r="V114" s="4"/>
      <c r="W114" s="5"/>
      <c r="X114" s="40"/>
      <c r="Y114" s="36"/>
      <c r="Z114" s="5"/>
      <c r="AA114" s="40"/>
      <c r="AB114" s="36"/>
      <c r="AC114" s="5"/>
      <c r="AD114" s="4"/>
      <c r="AE114" s="4"/>
      <c r="AF114" s="5"/>
      <c r="AG114" s="4"/>
      <c r="AH114" s="4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11"/>
      <c r="BA114" s="21"/>
    </row>
    <row r="115" spans="1:53" ht="12.75">
      <c r="A115" s="3"/>
      <c r="B115" s="19"/>
      <c r="C115" s="100"/>
      <c r="D115" s="101"/>
      <c r="E115" s="101"/>
      <c r="F115" s="19"/>
      <c r="G115" s="19"/>
      <c r="H115" s="19"/>
      <c r="I115" s="101"/>
      <c r="J115" s="101"/>
      <c r="K115" s="27"/>
      <c r="L115" s="36"/>
      <c r="M115" s="4"/>
      <c r="N115" s="5"/>
      <c r="O115" s="36"/>
      <c r="P115" s="4"/>
      <c r="Q115" s="5"/>
      <c r="R115" s="32"/>
      <c r="S115" s="4"/>
      <c r="T115" s="5"/>
      <c r="U115" s="32"/>
      <c r="V115" s="4"/>
      <c r="W115" s="5"/>
      <c r="X115" s="40"/>
      <c r="Y115" s="36"/>
      <c r="Z115" s="5"/>
      <c r="AA115" s="40"/>
      <c r="AB115" s="36"/>
      <c r="AC115" s="5"/>
      <c r="AD115" s="4"/>
      <c r="AE115" s="4"/>
      <c r="AF115" s="5"/>
      <c r="AG115" s="4"/>
      <c r="AH115" s="4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11"/>
      <c r="BA115" s="21"/>
    </row>
    <row r="116" spans="1:53" ht="12.75">
      <c r="A116" s="3"/>
      <c r="B116" s="19"/>
      <c r="C116" s="100"/>
      <c r="D116" s="101"/>
      <c r="E116" s="101"/>
      <c r="F116" s="19"/>
      <c r="G116" s="19"/>
      <c r="H116" s="19"/>
      <c r="I116" s="101"/>
      <c r="J116" s="101"/>
      <c r="K116" s="27"/>
      <c r="L116" s="36"/>
      <c r="M116" s="4"/>
      <c r="N116" s="5"/>
      <c r="O116" s="36"/>
      <c r="P116" s="4"/>
      <c r="Q116" s="5"/>
      <c r="R116" s="32"/>
      <c r="S116" s="4"/>
      <c r="T116" s="5"/>
      <c r="U116" s="32"/>
      <c r="V116" s="4"/>
      <c r="W116" s="5"/>
      <c r="X116" s="40"/>
      <c r="Y116" s="36"/>
      <c r="Z116" s="5"/>
      <c r="AA116" s="40"/>
      <c r="AB116" s="36"/>
      <c r="AC116" s="5"/>
      <c r="AD116" s="4"/>
      <c r="AE116" s="4"/>
      <c r="AF116" s="5"/>
      <c r="AG116" s="4"/>
      <c r="AH116" s="4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11"/>
      <c r="BA116" s="21"/>
    </row>
    <row r="117" spans="1:53" ht="12.75">
      <c r="A117" s="3"/>
      <c r="B117" s="19"/>
      <c r="C117" s="100"/>
      <c r="D117" s="101"/>
      <c r="E117" s="101"/>
      <c r="F117" s="19"/>
      <c r="G117" s="19"/>
      <c r="H117" s="19"/>
      <c r="I117" s="101"/>
      <c r="J117" s="101"/>
      <c r="K117" s="27"/>
      <c r="L117" s="36"/>
      <c r="M117" s="4"/>
      <c r="N117" s="5"/>
      <c r="O117" s="36"/>
      <c r="P117" s="4"/>
      <c r="Q117" s="5"/>
      <c r="R117" s="32"/>
      <c r="S117" s="4"/>
      <c r="T117" s="5"/>
      <c r="U117" s="32"/>
      <c r="V117" s="4"/>
      <c r="W117" s="5"/>
      <c r="X117" s="40"/>
      <c r="Y117" s="36"/>
      <c r="Z117" s="5"/>
      <c r="AA117" s="40"/>
      <c r="AB117" s="36"/>
      <c r="AC117" s="5"/>
      <c r="AD117" s="4"/>
      <c r="AE117" s="4"/>
      <c r="AF117" s="5"/>
      <c r="AG117" s="4"/>
      <c r="AH117" s="4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11"/>
      <c r="BA117" s="21"/>
    </row>
    <row r="118" spans="1:53" ht="12.75">
      <c r="A118" s="3"/>
      <c r="B118" s="19"/>
      <c r="C118" s="100"/>
      <c r="D118" s="101"/>
      <c r="E118" s="101"/>
      <c r="F118" s="19"/>
      <c r="G118" s="19"/>
      <c r="H118" s="19"/>
      <c r="I118" s="101"/>
      <c r="J118" s="101"/>
      <c r="K118" s="27"/>
      <c r="L118" s="36"/>
      <c r="M118" s="4"/>
      <c r="N118" s="5"/>
      <c r="O118" s="36"/>
      <c r="P118" s="4"/>
      <c r="Q118" s="5"/>
      <c r="R118" s="32"/>
      <c r="S118" s="4"/>
      <c r="T118" s="5"/>
      <c r="U118" s="32"/>
      <c r="V118" s="4"/>
      <c r="W118" s="5"/>
      <c r="X118" s="40"/>
      <c r="Y118" s="36"/>
      <c r="Z118" s="5"/>
      <c r="AA118" s="40"/>
      <c r="AB118" s="36"/>
      <c r="AC118" s="5"/>
      <c r="AD118" s="4"/>
      <c r="AE118" s="4"/>
      <c r="AF118" s="5"/>
      <c r="AG118" s="4"/>
      <c r="AH118" s="4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11"/>
      <c r="BA118" s="21"/>
    </row>
    <row r="119" spans="1:53" ht="12.75">
      <c r="A119" s="3"/>
      <c r="B119" s="19"/>
      <c r="C119" s="100"/>
      <c r="D119" s="101"/>
      <c r="E119" s="101"/>
      <c r="F119" s="19"/>
      <c r="G119" s="19"/>
      <c r="H119" s="19"/>
      <c r="I119" s="101"/>
      <c r="J119" s="101"/>
      <c r="K119" s="27"/>
      <c r="L119" s="36"/>
      <c r="M119" s="4"/>
      <c r="N119" s="9"/>
      <c r="O119" s="36"/>
      <c r="P119" s="4"/>
      <c r="Q119" s="9"/>
      <c r="R119" s="32"/>
      <c r="S119" s="4"/>
      <c r="T119" s="9"/>
      <c r="U119" s="32"/>
      <c r="V119" s="4"/>
      <c r="W119" s="9"/>
      <c r="X119" s="40"/>
      <c r="Y119" s="36"/>
      <c r="Z119" s="9"/>
      <c r="AA119" s="40"/>
      <c r="AB119" s="36"/>
      <c r="AC119" s="9"/>
      <c r="AD119" s="4"/>
      <c r="AE119" s="4"/>
      <c r="AF119" s="9"/>
      <c r="AG119" s="4"/>
      <c r="AH119" s="4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11"/>
      <c r="BA119" s="21"/>
    </row>
    <row r="120" spans="1:53" ht="12.75">
      <c r="A120" s="3"/>
      <c r="B120" s="20"/>
      <c r="C120" s="49"/>
      <c r="D120" s="25"/>
      <c r="E120" s="25"/>
      <c r="F120" s="20"/>
      <c r="G120" s="20"/>
      <c r="H120" s="20"/>
      <c r="I120" s="25"/>
      <c r="J120" s="25"/>
      <c r="K120" s="28"/>
      <c r="L120" s="37"/>
      <c r="M120" s="7"/>
      <c r="N120" s="8"/>
      <c r="O120" s="37"/>
      <c r="P120" s="7"/>
      <c r="Q120" s="8"/>
      <c r="R120" s="34"/>
      <c r="S120" s="7"/>
      <c r="T120" s="8"/>
      <c r="U120" s="34"/>
      <c r="V120" s="7"/>
      <c r="W120" s="8"/>
      <c r="X120" s="34"/>
      <c r="Y120" s="37"/>
      <c r="Z120" s="8"/>
      <c r="AA120" s="34"/>
      <c r="AB120" s="37"/>
      <c r="AC120" s="8"/>
      <c r="AD120" s="7"/>
      <c r="AE120" s="7"/>
      <c r="AF120" s="8"/>
      <c r="AG120" s="7"/>
      <c r="AH120" s="7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13"/>
      <c r="BA120" s="21"/>
    </row>
    <row r="121" spans="1:53" ht="12.75">
      <c r="A121" s="3"/>
      <c r="B121" s="19"/>
      <c r="C121" s="100"/>
      <c r="D121" s="101"/>
      <c r="E121" s="101"/>
      <c r="F121" s="19"/>
      <c r="G121" s="19"/>
      <c r="H121" s="19"/>
      <c r="I121" s="101"/>
      <c r="J121" s="101"/>
      <c r="K121" s="27"/>
      <c r="L121" s="36"/>
      <c r="M121" s="4"/>
      <c r="N121" s="5"/>
      <c r="O121" s="36"/>
      <c r="P121" s="4"/>
      <c r="Q121" s="5"/>
      <c r="R121" s="32"/>
      <c r="S121" s="4"/>
      <c r="T121" s="5"/>
      <c r="U121" s="32"/>
      <c r="V121" s="4"/>
      <c r="W121" s="5"/>
      <c r="X121" s="40"/>
      <c r="Y121" s="36"/>
      <c r="Z121" s="5"/>
      <c r="AA121" s="40"/>
      <c r="AB121" s="36"/>
      <c r="AC121" s="5"/>
      <c r="AD121" s="4"/>
      <c r="AE121" s="4"/>
      <c r="AF121" s="5"/>
      <c r="AG121" s="4"/>
      <c r="AH121" s="4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11"/>
      <c r="BA121" s="21"/>
    </row>
    <row r="122" spans="1:53" ht="12.75">
      <c r="A122" s="3"/>
      <c r="B122" s="19"/>
      <c r="C122" s="100"/>
      <c r="D122" s="101"/>
      <c r="E122" s="101"/>
      <c r="F122" s="19"/>
      <c r="G122" s="19"/>
      <c r="H122" s="19"/>
      <c r="I122" s="101"/>
      <c r="J122" s="101"/>
      <c r="K122" s="27"/>
      <c r="L122" s="36"/>
      <c r="M122" s="4"/>
      <c r="N122" s="5"/>
      <c r="O122" s="36"/>
      <c r="P122" s="4"/>
      <c r="Q122" s="5"/>
      <c r="R122" s="32"/>
      <c r="S122" s="4"/>
      <c r="T122" s="5"/>
      <c r="U122" s="32"/>
      <c r="V122" s="4"/>
      <c r="W122" s="5"/>
      <c r="X122" s="40"/>
      <c r="Y122" s="36"/>
      <c r="Z122" s="5"/>
      <c r="AA122" s="40"/>
      <c r="AB122" s="36"/>
      <c r="AC122" s="5"/>
      <c r="AD122" s="4"/>
      <c r="AE122" s="4"/>
      <c r="AF122" s="5"/>
      <c r="AG122" s="4"/>
      <c r="AH122" s="4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11"/>
      <c r="BA122" s="21"/>
    </row>
    <row r="123" spans="1:53" ht="12.75">
      <c r="A123" s="3"/>
      <c r="B123" s="19"/>
      <c r="C123" s="100"/>
      <c r="D123" s="101"/>
      <c r="E123" s="101"/>
      <c r="F123" s="19"/>
      <c r="G123" s="19"/>
      <c r="H123" s="19"/>
      <c r="I123" s="101"/>
      <c r="J123" s="101"/>
      <c r="K123" s="27"/>
      <c r="L123" s="36"/>
      <c r="M123" s="4"/>
      <c r="N123" s="5"/>
      <c r="O123" s="36"/>
      <c r="P123" s="4"/>
      <c r="Q123" s="5"/>
      <c r="R123" s="32"/>
      <c r="S123" s="4"/>
      <c r="T123" s="5"/>
      <c r="U123" s="32"/>
      <c r="V123" s="4"/>
      <c r="W123" s="5"/>
      <c r="X123" s="40"/>
      <c r="Y123" s="36"/>
      <c r="Z123" s="5"/>
      <c r="AA123" s="40"/>
      <c r="AB123" s="36"/>
      <c r="AC123" s="5"/>
      <c r="AD123" s="4"/>
      <c r="AE123" s="4"/>
      <c r="AF123" s="5"/>
      <c r="AG123" s="4"/>
      <c r="AH123" s="4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11"/>
      <c r="BA123" s="21"/>
    </row>
    <row r="124" spans="1:53" ht="12.75">
      <c r="A124" s="3"/>
      <c r="B124" s="19"/>
      <c r="C124" s="100"/>
      <c r="D124" s="101"/>
      <c r="E124" s="101"/>
      <c r="F124" s="19"/>
      <c r="G124" s="19"/>
      <c r="H124" s="19"/>
      <c r="I124" s="101"/>
      <c r="J124" s="101"/>
      <c r="K124" s="27"/>
      <c r="L124" s="36"/>
      <c r="M124" s="4"/>
      <c r="N124" s="5"/>
      <c r="O124" s="36"/>
      <c r="P124" s="4"/>
      <c r="Q124" s="5"/>
      <c r="R124" s="32"/>
      <c r="S124" s="4"/>
      <c r="T124" s="5"/>
      <c r="U124" s="32"/>
      <c r="V124" s="4"/>
      <c r="W124" s="5"/>
      <c r="X124" s="40"/>
      <c r="Y124" s="36"/>
      <c r="Z124" s="5"/>
      <c r="AA124" s="40"/>
      <c r="AB124" s="36"/>
      <c r="AC124" s="5"/>
      <c r="AD124" s="4"/>
      <c r="AE124" s="4"/>
      <c r="AF124" s="5"/>
      <c r="AG124" s="4"/>
      <c r="AH124" s="4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11"/>
      <c r="BA124" s="21"/>
    </row>
    <row r="125" spans="1:53" ht="12.75">
      <c r="A125" s="3"/>
      <c r="B125" s="19"/>
      <c r="C125" s="100"/>
      <c r="D125" s="101"/>
      <c r="E125" s="101"/>
      <c r="F125" s="19"/>
      <c r="G125" s="19"/>
      <c r="H125" s="19"/>
      <c r="I125" s="101"/>
      <c r="J125" s="101"/>
      <c r="K125" s="27"/>
      <c r="L125" s="36"/>
      <c r="M125" s="4"/>
      <c r="N125" s="5"/>
      <c r="O125" s="36"/>
      <c r="P125" s="4"/>
      <c r="Q125" s="5"/>
      <c r="R125" s="32"/>
      <c r="S125" s="4"/>
      <c r="T125" s="5"/>
      <c r="U125" s="32"/>
      <c r="V125" s="4"/>
      <c r="W125" s="5"/>
      <c r="X125" s="40"/>
      <c r="Y125" s="36"/>
      <c r="Z125" s="5"/>
      <c r="AA125" s="40"/>
      <c r="AB125" s="36"/>
      <c r="AC125" s="5"/>
      <c r="AD125" s="4"/>
      <c r="AE125" s="4"/>
      <c r="AF125" s="5"/>
      <c r="AG125" s="4"/>
      <c r="AH125" s="4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11"/>
      <c r="BA125" s="21"/>
    </row>
    <row r="126" spans="1:53" ht="12.75">
      <c r="A126" s="3"/>
      <c r="B126" s="19"/>
      <c r="C126" s="100"/>
      <c r="D126" s="101"/>
      <c r="E126" s="101"/>
      <c r="F126" s="19"/>
      <c r="G126" s="19"/>
      <c r="H126" s="19"/>
      <c r="I126" s="101"/>
      <c r="J126" s="101"/>
      <c r="K126" s="27"/>
      <c r="L126" s="33"/>
      <c r="M126" s="6"/>
      <c r="N126" s="5"/>
      <c r="O126" s="33"/>
      <c r="P126" s="6"/>
      <c r="Q126" s="5"/>
      <c r="R126" s="33"/>
      <c r="S126" s="6"/>
      <c r="T126" s="5"/>
      <c r="U126" s="33"/>
      <c r="V126" s="6"/>
      <c r="W126" s="5"/>
      <c r="X126" s="34"/>
      <c r="Y126" s="42"/>
      <c r="Z126" s="5"/>
      <c r="AA126" s="34"/>
      <c r="AB126" s="42"/>
      <c r="AC126" s="5"/>
      <c r="AD126" s="6"/>
      <c r="AE126" s="6"/>
      <c r="AF126" s="5"/>
      <c r="AG126" s="6"/>
      <c r="AH126" s="6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12"/>
      <c r="BA126" s="21"/>
    </row>
    <row r="127" spans="1:53" ht="12.75">
      <c r="A127" s="3"/>
      <c r="B127" s="19"/>
      <c r="C127" s="100"/>
      <c r="D127" s="101"/>
      <c r="E127" s="101"/>
      <c r="F127" s="19"/>
      <c r="G127" s="19"/>
      <c r="H127" s="19"/>
      <c r="I127" s="101"/>
      <c r="J127" s="101"/>
      <c r="K127" s="27"/>
      <c r="L127" s="36"/>
      <c r="M127" s="4"/>
      <c r="N127" s="5"/>
      <c r="O127" s="36"/>
      <c r="P127" s="4"/>
      <c r="Q127" s="5"/>
      <c r="R127" s="32"/>
      <c r="S127" s="4"/>
      <c r="T127" s="5"/>
      <c r="U127" s="32"/>
      <c r="V127" s="4"/>
      <c r="W127" s="5"/>
      <c r="X127" s="40"/>
      <c r="Y127" s="36"/>
      <c r="Z127" s="5"/>
      <c r="AA127" s="40"/>
      <c r="AB127" s="36"/>
      <c r="AC127" s="5"/>
      <c r="AD127" s="4"/>
      <c r="AE127" s="4"/>
      <c r="AF127" s="5"/>
      <c r="AG127" s="4"/>
      <c r="AH127" s="4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11"/>
      <c r="BA127" s="21"/>
    </row>
    <row r="128" spans="1:53" ht="12.75">
      <c r="A128" s="3"/>
      <c r="B128" s="19"/>
      <c r="C128" s="100"/>
      <c r="D128" s="101"/>
      <c r="E128" s="101"/>
      <c r="F128" s="19"/>
      <c r="G128" s="19"/>
      <c r="H128" s="19"/>
      <c r="I128" s="101"/>
      <c r="J128" s="101"/>
      <c r="K128" s="27"/>
      <c r="L128" s="36"/>
      <c r="M128" s="4"/>
      <c r="N128" s="5"/>
      <c r="O128" s="36"/>
      <c r="P128" s="4"/>
      <c r="Q128" s="5"/>
      <c r="R128" s="32"/>
      <c r="S128" s="4"/>
      <c r="T128" s="5"/>
      <c r="U128" s="32"/>
      <c r="V128" s="4"/>
      <c r="W128" s="5"/>
      <c r="X128" s="40"/>
      <c r="Y128" s="36"/>
      <c r="Z128" s="5"/>
      <c r="AA128" s="40"/>
      <c r="AB128" s="36"/>
      <c r="AC128" s="5"/>
      <c r="AD128" s="4"/>
      <c r="AE128" s="4"/>
      <c r="AF128" s="5"/>
      <c r="AG128" s="4"/>
      <c r="AH128" s="4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11"/>
      <c r="BA128" s="21"/>
    </row>
    <row r="129" spans="1:53" ht="12.75">
      <c r="A129" s="3"/>
      <c r="B129" s="19"/>
      <c r="C129" s="100"/>
      <c r="D129" s="101"/>
      <c r="E129" s="101"/>
      <c r="F129" s="19"/>
      <c r="G129" s="19"/>
      <c r="H129" s="19"/>
      <c r="I129" s="101"/>
      <c r="J129" s="101"/>
      <c r="K129" s="27"/>
      <c r="L129" s="36"/>
      <c r="M129" s="4"/>
      <c r="N129" s="5"/>
      <c r="O129" s="36"/>
      <c r="P129" s="4"/>
      <c r="Q129" s="5"/>
      <c r="R129" s="32"/>
      <c r="S129" s="4"/>
      <c r="T129" s="5"/>
      <c r="U129" s="32"/>
      <c r="V129" s="4"/>
      <c r="W129" s="5"/>
      <c r="X129" s="40"/>
      <c r="Y129" s="36"/>
      <c r="Z129" s="5"/>
      <c r="AA129" s="40"/>
      <c r="AB129" s="36"/>
      <c r="AC129" s="5"/>
      <c r="AD129" s="4"/>
      <c r="AE129" s="4"/>
      <c r="AF129" s="5"/>
      <c r="AG129" s="4"/>
      <c r="AH129" s="4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11"/>
      <c r="BA129" s="21"/>
    </row>
    <row r="130" spans="1:53" ht="12.75">
      <c r="A130" s="3"/>
      <c r="B130" s="19"/>
      <c r="C130" s="100"/>
      <c r="D130" s="101"/>
      <c r="E130" s="101"/>
      <c r="F130" s="19"/>
      <c r="G130" s="19"/>
      <c r="H130" s="19"/>
      <c r="I130" s="101"/>
      <c r="J130" s="101"/>
      <c r="K130" s="27"/>
      <c r="L130" s="36"/>
      <c r="M130" s="4"/>
      <c r="N130" s="5"/>
      <c r="O130" s="36"/>
      <c r="P130" s="4"/>
      <c r="Q130" s="5"/>
      <c r="R130" s="32"/>
      <c r="S130" s="4"/>
      <c r="T130" s="5"/>
      <c r="U130" s="32"/>
      <c r="V130" s="4"/>
      <c r="W130" s="5"/>
      <c r="X130" s="40"/>
      <c r="Y130" s="36"/>
      <c r="Z130" s="5"/>
      <c r="AA130" s="40"/>
      <c r="AB130" s="36"/>
      <c r="AC130" s="5"/>
      <c r="AD130" s="4"/>
      <c r="AE130" s="4"/>
      <c r="AF130" s="5"/>
      <c r="AG130" s="4"/>
      <c r="AH130" s="4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11"/>
      <c r="BA130" s="21"/>
    </row>
    <row r="131" ht="12.75">
      <c r="BA131" s="22"/>
    </row>
    <row r="132" ht="12.75">
      <c r="BA132" s="22"/>
    </row>
    <row r="133" ht="12.75">
      <c r="BA133" s="22"/>
    </row>
    <row r="134" ht="12.75">
      <c r="BA134" s="22"/>
    </row>
    <row r="135" ht="12.75">
      <c r="BA135" s="22"/>
    </row>
    <row r="136" ht="12.75">
      <c r="BA136" s="22"/>
    </row>
    <row r="137" ht="12.75">
      <c r="BA137" s="22"/>
    </row>
    <row r="138" ht="12.75">
      <c r="BA138" s="22"/>
    </row>
    <row r="139" ht="12.75">
      <c r="BA139" s="22"/>
    </row>
    <row r="140" ht="12.75">
      <c r="BA140" s="22"/>
    </row>
    <row r="141" ht="12.75">
      <c r="BA141" s="22"/>
    </row>
    <row r="142" ht="12.75">
      <c r="BA142" s="22"/>
    </row>
    <row r="143" ht="12.75">
      <c r="BA143" s="22"/>
    </row>
    <row r="144" ht="12.75">
      <c r="BA144" s="22"/>
    </row>
    <row r="145" spans="2:53" ht="12.75">
      <c r="B145"/>
      <c r="C145" s="43"/>
      <c r="D145"/>
      <c r="E145"/>
      <c r="F145"/>
      <c r="G145"/>
      <c r="H145"/>
      <c r="I145"/>
      <c r="J145"/>
      <c r="K145"/>
      <c r="L145"/>
      <c r="M145"/>
      <c r="O145"/>
      <c r="P145"/>
      <c r="R145"/>
      <c r="S145"/>
      <c r="U145"/>
      <c r="V145"/>
      <c r="X145"/>
      <c r="Y145"/>
      <c r="AA145"/>
      <c r="AB145"/>
      <c r="AD145"/>
      <c r="AE145"/>
      <c r="AG145"/>
      <c r="AH145"/>
      <c r="AZ145"/>
      <c r="BA145" s="22"/>
    </row>
    <row r="146" spans="2:53" ht="12.75">
      <c r="B146"/>
      <c r="C146" s="43"/>
      <c r="D146"/>
      <c r="E146"/>
      <c r="F146"/>
      <c r="G146"/>
      <c r="H146"/>
      <c r="I146"/>
      <c r="J146"/>
      <c r="K146"/>
      <c r="L146"/>
      <c r="M146"/>
      <c r="O146"/>
      <c r="P146"/>
      <c r="R146"/>
      <c r="S146"/>
      <c r="U146"/>
      <c r="V146"/>
      <c r="X146"/>
      <c r="Y146"/>
      <c r="AA146"/>
      <c r="AB146"/>
      <c r="AD146"/>
      <c r="AE146"/>
      <c r="AG146"/>
      <c r="AH146"/>
      <c r="AZ146"/>
      <c r="BA146" s="22"/>
    </row>
    <row r="147" spans="2:53" ht="12.75">
      <c r="B147"/>
      <c r="C147" s="43"/>
      <c r="D147"/>
      <c r="E147"/>
      <c r="F147"/>
      <c r="G147"/>
      <c r="H147"/>
      <c r="I147"/>
      <c r="J147"/>
      <c r="K147"/>
      <c r="L147"/>
      <c r="M147"/>
      <c r="O147"/>
      <c r="P147"/>
      <c r="R147"/>
      <c r="S147"/>
      <c r="U147"/>
      <c r="V147"/>
      <c r="X147"/>
      <c r="Y147"/>
      <c r="AA147"/>
      <c r="AB147"/>
      <c r="AD147"/>
      <c r="AE147"/>
      <c r="AG147"/>
      <c r="AH147"/>
      <c r="AZ147"/>
      <c r="BA147" s="22"/>
    </row>
    <row r="148" spans="2:53" ht="12.75">
      <c r="B148"/>
      <c r="C148" s="43"/>
      <c r="D148"/>
      <c r="E148"/>
      <c r="F148"/>
      <c r="G148"/>
      <c r="H148"/>
      <c r="I148"/>
      <c r="J148"/>
      <c r="K148"/>
      <c r="L148"/>
      <c r="M148"/>
      <c r="O148"/>
      <c r="P148"/>
      <c r="R148"/>
      <c r="S148"/>
      <c r="U148"/>
      <c r="V148"/>
      <c r="X148"/>
      <c r="Y148"/>
      <c r="AA148"/>
      <c r="AB148"/>
      <c r="AD148"/>
      <c r="AE148"/>
      <c r="AG148"/>
      <c r="AH148"/>
      <c r="AZ148"/>
      <c r="BA148" s="22"/>
    </row>
    <row r="149" spans="2:53" ht="12.75">
      <c r="B149"/>
      <c r="C149" s="43"/>
      <c r="D149"/>
      <c r="E149"/>
      <c r="F149"/>
      <c r="G149"/>
      <c r="H149"/>
      <c r="I149"/>
      <c r="J149"/>
      <c r="K149"/>
      <c r="L149"/>
      <c r="M149"/>
      <c r="O149"/>
      <c r="P149"/>
      <c r="R149"/>
      <c r="S149"/>
      <c r="U149"/>
      <c r="V149"/>
      <c r="X149"/>
      <c r="Y149"/>
      <c r="AA149"/>
      <c r="AB149"/>
      <c r="AD149"/>
      <c r="AE149"/>
      <c r="AG149"/>
      <c r="AH149"/>
      <c r="AZ149"/>
      <c r="BA149" s="22"/>
    </row>
    <row r="150" spans="2:53" ht="12.75">
      <c r="B150"/>
      <c r="C150" s="43"/>
      <c r="D150"/>
      <c r="E150"/>
      <c r="F150"/>
      <c r="G150"/>
      <c r="H150"/>
      <c r="I150"/>
      <c r="J150"/>
      <c r="K150"/>
      <c r="L150"/>
      <c r="M150"/>
      <c r="O150"/>
      <c r="P150"/>
      <c r="R150"/>
      <c r="S150"/>
      <c r="U150"/>
      <c r="V150"/>
      <c r="X150"/>
      <c r="Y150"/>
      <c r="AA150"/>
      <c r="AB150"/>
      <c r="AD150"/>
      <c r="AE150"/>
      <c r="AG150"/>
      <c r="AH150"/>
      <c r="AZ150"/>
      <c r="BA150" s="22"/>
    </row>
    <row r="151" spans="2:53" ht="12.75">
      <c r="B151"/>
      <c r="C151" s="43"/>
      <c r="D151"/>
      <c r="E151"/>
      <c r="F151"/>
      <c r="G151"/>
      <c r="H151"/>
      <c r="I151"/>
      <c r="J151"/>
      <c r="K151"/>
      <c r="L151"/>
      <c r="M151"/>
      <c r="O151"/>
      <c r="P151"/>
      <c r="R151"/>
      <c r="S151"/>
      <c r="U151"/>
      <c r="V151"/>
      <c r="X151"/>
      <c r="Y151"/>
      <c r="AA151"/>
      <c r="AB151"/>
      <c r="AD151"/>
      <c r="AE151"/>
      <c r="AG151"/>
      <c r="AH151"/>
      <c r="AZ151"/>
      <c r="BA151" s="22"/>
    </row>
    <row r="152" spans="2:53" ht="12.75">
      <c r="B152"/>
      <c r="C152" s="43"/>
      <c r="D152"/>
      <c r="E152"/>
      <c r="F152"/>
      <c r="G152"/>
      <c r="H152"/>
      <c r="I152"/>
      <c r="J152"/>
      <c r="K152"/>
      <c r="L152"/>
      <c r="M152"/>
      <c r="O152"/>
      <c r="P152"/>
      <c r="R152"/>
      <c r="S152"/>
      <c r="U152"/>
      <c r="V152"/>
      <c r="X152"/>
      <c r="Y152"/>
      <c r="AA152"/>
      <c r="AB152"/>
      <c r="AD152"/>
      <c r="AE152"/>
      <c r="AG152"/>
      <c r="AH152"/>
      <c r="AZ152"/>
      <c r="BA152" s="22"/>
    </row>
    <row r="153" spans="2:53" ht="12.75">
      <c r="B153"/>
      <c r="C153" s="43"/>
      <c r="D153"/>
      <c r="E153"/>
      <c r="F153"/>
      <c r="G153"/>
      <c r="H153"/>
      <c r="I153"/>
      <c r="J153"/>
      <c r="K153"/>
      <c r="L153"/>
      <c r="M153"/>
      <c r="O153"/>
      <c r="P153"/>
      <c r="R153"/>
      <c r="S153"/>
      <c r="U153"/>
      <c r="V153"/>
      <c r="X153"/>
      <c r="Y153"/>
      <c r="AA153"/>
      <c r="AB153"/>
      <c r="AD153"/>
      <c r="AE153"/>
      <c r="AG153"/>
      <c r="AH153"/>
      <c r="AZ153"/>
      <c r="BA153" s="22"/>
    </row>
    <row r="154" spans="2:53" ht="12.75">
      <c r="B154"/>
      <c r="C154" s="43"/>
      <c r="D154"/>
      <c r="E154"/>
      <c r="F154"/>
      <c r="G154"/>
      <c r="H154"/>
      <c r="I154"/>
      <c r="J154"/>
      <c r="K154"/>
      <c r="L154"/>
      <c r="M154"/>
      <c r="O154"/>
      <c r="P154"/>
      <c r="R154"/>
      <c r="S154"/>
      <c r="U154"/>
      <c r="V154"/>
      <c r="X154"/>
      <c r="Y154"/>
      <c r="AA154"/>
      <c r="AB154"/>
      <c r="AD154"/>
      <c r="AE154"/>
      <c r="AG154"/>
      <c r="AH154"/>
      <c r="AZ154"/>
      <c r="BA154" s="22"/>
    </row>
    <row r="155" spans="2:53" ht="12.75">
      <c r="B155"/>
      <c r="C155" s="43"/>
      <c r="D155"/>
      <c r="E155"/>
      <c r="F155"/>
      <c r="G155"/>
      <c r="H155"/>
      <c r="I155"/>
      <c r="J155"/>
      <c r="K155"/>
      <c r="L155"/>
      <c r="M155"/>
      <c r="O155"/>
      <c r="P155"/>
      <c r="R155"/>
      <c r="S155"/>
      <c r="U155"/>
      <c r="V155"/>
      <c r="X155"/>
      <c r="Y155"/>
      <c r="AA155"/>
      <c r="AB155"/>
      <c r="AD155"/>
      <c r="AE155"/>
      <c r="AG155"/>
      <c r="AH155"/>
      <c r="AZ155"/>
      <c r="BA155" s="22"/>
    </row>
    <row r="156" spans="2:53" ht="12.75">
      <c r="B156"/>
      <c r="C156" s="43"/>
      <c r="D156"/>
      <c r="E156"/>
      <c r="F156"/>
      <c r="G156"/>
      <c r="H156"/>
      <c r="I156"/>
      <c r="J156"/>
      <c r="K156"/>
      <c r="L156"/>
      <c r="M156"/>
      <c r="O156"/>
      <c r="P156"/>
      <c r="R156"/>
      <c r="S156"/>
      <c r="U156"/>
      <c r="V156"/>
      <c r="X156"/>
      <c r="Y156"/>
      <c r="AA156"/>
      <c r="AB156"/>
      <c r="AD156"/>
      <c r="AE156"/>
      <c r="AG156"/>
      <c r="AH156"/>
      <c r="AZ156"/>
      <c r="BA156" s="22"/>
    </row>
    <row r="157" spans="2:53" ht="12.75">
      <c r="B157"/>
      <c r="C157" s="43"/>
      <c r="D157"/>
      <c r="E157"/>
      <c r="F157"/>
      <c r="G157"/>
      <c r="H157"/>
      <c r="I157"/>
      <c r="J157"/>
      <c r="K157"/>
      <c r="L157"/>
      <c r="M157"/>
      <c r="O157"/>
      <c r="P157"/>
      <c r="R157"/>
      <c r="S157"/>
      <c r="U157"/>
      <c r="V157"/>
      <c r="X157"/>
      <c r="Y157"/>
      <c r="AA157"/>
      <c r="AB157"/>
      <c r="AD157"/>
      <c r="AE157"/>
      <c r="AG157"/>
      <c r="AH157"/>
      <c r="AZ157"/>
      <c r="BA157" s="22"/>
    </row>
    <row r="158" spans="2:53" ht="12.75">
      <c r="B158"/>
      <c r="C158" s="43"/>
      <c r="D158"/>
      <c r="E158"/>
      <c r="F158"/>
      <c r="G158"/>
      <c r="H158"/>
      <c r="I158"/>
      <c r="J158"/>
      <c r="K158"/>
      <c r="L158"/>
      <c r="M158"/>
      <c r="O158"/>
      <c r="P158"/>
      <c r="R158"/>
      <c r="S158"/>
      <c r="U158"/>
      <c r="V158"/>
      <c r="X158"/>
      <c r="Y158"/>
      <c r="AA158"/>
      <c r="AB158"/>
      <c r="AD158"/>
      <c r="AE158"/>
      <c r="AG158"/>
      <c r="AH158"/>
      <c r="AZ158"/>
      <c r="BA158" s="22"/>
    </row>
    <row r="159" spans="2:53" ht="12.75">
      <c r="B159"/>
      <c r="C159" s="43"/>
      <c r="D159"/>
      <c r="E159"/>
      <c r="F159"/>
      <c r="G159"/>
      <c r="H159"/>
      <c r="I159"/>
      <c r="J159"/>
      <c r="K159"/>
      <c r="L159"/>
      <c r="M159"/>
      <c r="O159"/>
      <c r="P159"/>
      <c r="R159"/>
      <c r="S159"/>
      <c r="U159"/>
      <c r="V159"/>
      <c r="X159"/>
      <c r="Y159"/>
      <c r="AA159"/>
      <c r="AB159"/>
      <c r="AD159"/>
      <c r="AE159"/>
      <c r="AG159"/>
      <c r="AH159"/>
      <c r="AZ159"/>
      <c r="BA159" s="22"/>
    </row>
    <row r="160" spans="2:53" ht="12.75">
      <c r="B160"/>
      <c r="C160" s="43"/>
      <c r="D160"/>
      <c r="E160"/>
      <c r="F160"/>
      <c r="G160"/>
      <c r="H160"/>
      <c r="I160"/>
      <c r="J160"/>
      <c r="K160"/>
      <c r="L160"/>
      <c r="M160"/>
      <c r="O160"/>
      <c r="P160"/>
      <c r="R160"/>
      <c r="S160"/>
      <c r="U160"/>
      <c r="V160"/>
      <c r="X160"/>
      <c r="Y160"/>
      <c r="AA160"/>
      <c r="AB160"/>
      <c r="AD160"/>
      <c r="AE160"/>
      <c r="AG160"/>
      <c r="AH160"/>
      <c r="AZ160"/>
      <c r="BA160" s="22"/>
    </row>
    <row r="161" spans="2:53" ht="12.75">
      <c r="B161"/>
      <c r="C161" s="43"/>
      <c r="D161"/>
      <c r="E161"/>
      <c r="F161"/>
      <c r="G161"/>
      <c r="H161"/>
      <c r="I161"/>
      <c r="J161"/>
      <c r="K161"/>
      <c r="L161"/>
      <c r="M161"/>
      <c r="O161"/>
      <c r="P161"/>
      <c r="R161"/>
      <c r="S161"/>
      <c r="U161"/>
      <c r="V161"/>
      <c r="X161"/>
      <c r="Y161"/>
      <c r="AA161"/>
      <c r="AB161"/>
      <c r="AD161"/>
      <c r="AE161"/>
      <c r="AG161"/>
      <c r="AH161"/>
      <c r="AZ161"/>
      <c r="BA161" s="22"/>
    </row>
    <row r="162" spans="2:53" ht="12.75">
      <c r="B162"/>
      <c r="C162" s="43"/>
      <c r="D162"/>
      <c r="E162"/>
      <c r="F162"/>
      <c r="G162"/>
      <c r="H162"/>
      <c r="I162"/>
      <c r="J162"/>
      <c r="K162"/>
      <c r="L162"/>
      <c r="M162"/>
      <c r="O162"/>
      <c r="P162"/>
      <c r="R162"/>
      <c r="S162"/>
      <c r="U162"/>
      <c r="V162"/>
      <c r="X162"/>
      <c r="Y162"/>
      <c r="AA162"/>
      <c r="AB162"/>
      <c r="AD162"/>
      <c r="AE162"/>
      <c r="AG162"/>
      <c r="AH162"/>
      <c r="AZ162"/>
      <c r="BA162" s="22"/>
    </row>
    <row r="163" spans="2:53" ht="12.75">
      <c r="B163"/>
      <c r="C163" s="43"/>
      <c r="D163"/>
      <c r="E163"/>
      <c r="F163"/>
      <c r="G163"/>
      <c r="H163"/>
      <c r="I163"/>
      <c r="J163"/>
      <c r="K163"/>
      <c r="L163"/>
      <c r="M163"/>
      <c r="O163"/>
      <c r="P163"/>
      <c r="R163"/>
      <c r="S163"/>
      <c r="U163"/>
      <c r="V163"/>
      <c r="X163"/>
      <c r="Y163"/>
      <c r="AA163"/>
      <c r="AB163"/>
      <c r="AD163"/>
      <c r="AE163"/>
      <c r="AG163"/>
      <c r="AH163"/>
      <c r="AZ163"/>
      <c r="BA163" s="22"/>
    </row>
    <row r="164" spans="2:53" ht="12.75">
      <c r="B164"/>
      <c r="C164" s="43"/>
      <c r="D164"/>
      <c r="E164"/>
      <c r="F164"/>
      <c r="G164"/>
      <c r="H164"/>
      <c r="I164"/>
      <c r="J164"/>
      <c r="K164"/>
      <c r="L164"/>
      <c r="M164"/>
      <c r="O164"/>
      <c r="P164"/>
      <c r="R164"/>
      <c r="S164"/>
      <c r="U164"/>
      <c r="V164"/>
      <c r="X164"/>
      <c r="Y164"/>
      <c r="AA164"/>
      <c r="AB164"/>
      <c r="AD164"/>
      <c r="AE164"/>
      <c r="AG164"/>
      <c r="AH164"/>
      <c r="AZ164"/>
      <c r="BA164" s="22"/>
    </row>
    <row r="165" spans="2:53" ht="12.75">
      <c r="B165"/>
      <c r="C165" s="43"/>
      <c r="D165"/>
      <c r="E165"/>
      <c r="F165"/>
      <c r="G165"/>
      <c r="H165"/>
      <c r="I165"/>
      <c r="J165"/>
      <c r="K165"/>
      <c r="L165"/>
      <c r="M165"/>
      <c r="O165"/>
      <c r="P165"/>
      <c r="R165"/>
      <c r="S165"/>
      <c r="U165"/>
      <c r="V165"/>
      <c r="X165"/>
      <c r="Y165"/>
      <c r="AA165"/>
      <c r="AB165"/>
      <c r="AD165"/>
      <c r="AE165"/>
      <c r="AG165"/>
      <c r="AH165"/>
      <c r="AZ165"/>
      <c r="BA165" s="22"/>
    </row>
    <row r="166" spans="2:53" ht="12.75">
      <c r="B166"/>
      <c r="C166" s="43"/>
      <c r="D166"/>
      <c r="E166"/>
      <c r="F166"/>
      <c r="G166"/>
      <c r="H166"/>
      <c r="I166"/>
      <c r="J166"/>
      <c r="K166"/>
      <c r="L166"/>
      <c r="M166"/>
      <c r="O166"/>
      <c r="P166"/>
      <c r="R166"/>
      <c r="S166"/>
      <c r="U166"/>
      <c r="V166"/>
      <c r="X166"/>
      <c r="Y166"/>
      <c r="AA166"/>
      <c r="AB166"/>
      <c r="AD166"/>
      <c r="AE166"/>
      <c r="AG166"/>
      <c r="AH166"/>
      <c r="AZ166"/>
      <c r="BA166" s="22"/>
    </row>
    <row r="167" spans="2:53" ht="12.75">
      <c r="B167"/>
      <c r="C167" s="43"/>
      <c r="D167"/>
      <c r="E167"/>
      <c r="F167"/>
      <c r="G167"/>
      <c r="H167"/>
      <c r="I167"/>
      <c r="J167"/>
      <c r="K167"/>
      <c r="L167"/>
      <c r="M167"/>
      <c r="O167"/>
      <c r="P167"/>
      <c r="R167"/>
      <c r="S167"/>
      <c r="U167"/>
      <c r="V167"/>
      <c r="X167"/>
      <c r="Y167"/>
      <c r="AA167"/>
      <c r="AB167"/>
      <c r="AD167"/>
      <c r="AE167"/>
      <c r="AG167"/>
      <c r="AH167"/>
      <c r="AZ167"/>
      <c r="BA167" s="22"/>
    </row>
    <row r="168" spans="2:53" ht="12.75">
      <c r="B168"/>
      <c r="C168" s="43"/>
      <c r="D168"/>
      <c r="E168"/>
      <c r="F168"/>
      <c r="G168"/>
      <c r="H168"/>
      <c r="I168"/>
      <c r="J168"/>
      <c r="K168"/>
      <c r="L168"/>
      <c r="M168"/>
      <c r="O168"/>
      <c r="P168"/>
      <c r="R168"/>
      <c r="S168"/>
      <c r="U168"/>
      <c r="V168"/>
      <c r="X168"/>
      <c r="Y168"/>
      <c r="AA168"/>
      <c r="AB168"/>
      <c r="AD168"/>
      <c r="AE168"/>
      <c r="AG168"/>
      <c r="AH168"/>
      <c r="AZ168"/>
      <c r="BA168" s="22"/>
    </row>
    <row r="169" spans="2:53" ht="12.75">
      <c r="B169"/>
      <c r="C169" s="43"/>
      <c r="D169"/>
      <c r="E169"/>
      <c r="F169"/>
      <c r="G169"/>
      <c r="H169"/>
      <c r="I169"/>
      <c r="J169"/>
      <c r="K169"/>
      <c r="L169"/>
      <c r="M169"/>
      <c r="O169"/>
      <c r="P169"/>
      <c r="R169"/>
      <c r="S169"/>
      <c r="U169"/>
      <c r="V169"/>
      <c r="X169"/>
      <c r="Y169"/>
      <c r="AA169"/>
      <c r="AB169"/>
      <c r="AD169"/>
      <c r="AE169"/>
      <c r="AG169"/>
      <c r="AH169"/>
      <c r="AZ169"/>
      <c r="BA169" s="22"/>
    </row>
    <row r="170" spans="2:53" ht="12.75">
      <c r="B170"/>
      <c r="C170" s="43"/>
      <c r="D170"/>
      <c r="E170"/>
      <c r="F170"/>
      <c r="G170"/>
      <c r="H170"/>
      <c r="I170"/>
      <c r="J170"/>
      <c r="K170"/>
      <c r="L170"/>
      <c r="M170"/>
      <c r="O170"/>
      <c r="P170"/>
      <c r="R170"/>
      <c r="S170"/>
      <c r="U170"/>
      <c r="V170"/>
      <c r="X170"/>
      <c r="Y170"/>
      <c r="AA170"/>
      <c r="AB170"/>
      <c r="AD170"/>
      <c r="AE170"/>
      <c r="AG170"/>
      <c r="AH170"/>
      <c r="AZ170"/>
      <c r="BA170" s="22"/>
    </row>
    <row r="171" spans="2:53" ht="12.75">
      <c r="B171"/>
      <c r="C171" s="43"/>
      <c r="D171"/>
      <c r="E171"/>
      <c r="F171"/>
      <c r="G171"/>
      <c r="H171"/>
      <c r="I171"/>
      <c r="J171"/>
      <c r="K171"/>
      <c r="L171"/>
      <c r="M171"/>
      <c r="O171"/>
      <c r="P171"/>
      <c r="R171"/>
      <c r="S171"/>
      <c r="U171"/>
      <c r="V171"/>
      <c r="X171"/>
      <c r="Y171"/>
      <c r="AA171"/>
      <c r="AB171"/>
      <c r="AD171"/>
      <c r="AE171"/>
      <c r="AG171"/>
      <c r="AH171"/>
      <c r="AZ171"/>
      <c r="BA171" s="22"/>
    </row>
    <row r="172" spans="2:53" ht="12.75">
      <c r="B172"/>
      <c r="C172" s="43"/>
      <c r="D172"/>
      <c r="E172"/>
      <c r="F172"/>
      <c r="G172"/>
      <c r="H172"/>
      <c r="I172"/>
      <c r="J172"/>
      <c r="K172"/>
      <c r="L172"/>
      <c r="M172"/>
      <c r="O172"/>
      <c r="P172"/>
      <c r="R172"/>
      <c r="S172"/>
      <c r="U172"/>
      <c r="V172"/>
      <c r="X172"/>
      <c r="Y172"/>
      <c r="AA172"/>
      <c r="AB172"/>
      <c r="AD172"/>
      <c r="AE172"/>
      <c r="AG172"/>
      <c r="AH172"/>
      <c r="AZ172"/>
      <c r="BA172" s="22"/>
    </row>
    <row r="173" spans="2:53" ht="12.75">
      <c r="B173"/>
      <c r="C173" s="43"/>
      <c r="D173"/>
      <c r="E173"/>
      <c r="F173"/>
      <c r="G173"/>
      <c r="H173"/>
      <c r="I173"/>
      <c r="J173"/>
      <c r="K173"/>
      <c r="L173"/>
      <c r="M173"/>
      <c r="O173"/>
      <c r="P173"/>
      <c r="R173"/>
      <c r="S173"/>
      <c r="U173"/>
      <c r="V173"/>
      <c r="X173"/>
      <c r="Y173"/>
      <c r="AA173"/>
      <c r="AB173"/>
      <c r="AD173"/>
      <c r="AE173"/>
      <c r="AG173"/>
      <c r="AH173"/>
      <c r="AZ173"/>
      <c r="BA173" s="22"/>
    </row>
    <row r="174" spans="2:53" ht="12.75">
      <c r="B174"/>
      <c r="C174" s="43"/>
      <c r="D174"/>
      <c r="E174"/>
      <c r="F174"/>
      <c r="G174"/>
      <c r="H174"/>
      <c r="I174"/>
      <c r="J174"/>
      <c r="K174"/>
      <c r="L174"/>
      <c r="M174"/>
      <c r="O174"/>
      <c r="P174"/>
      <c r="R174"/>
      <c r="S174"/>
      <c r="U174"/>
      <c r="V174"/>
      <c r="X174"/>
      <c r="Y174"/>
      <c r="AA174"/>
      <c r="AB174"/>
      <c r="AD174"/>
      <c r="AE174"/>
      <c r="AG174"/>
      <c r="AH174"/>
      <c r="AZ174"/>
      <c r="BA174" s="22"/>
    </row>
    <row r="175" spans="2:53" ht="12.75">
      <c r="B175"/>
      <c r="C175" s="43"/>
      <c r="D175"/>
      <c r="E175"/>
      <c r="F175"/>
      <c r="G175"/>
      <c r="H175"/>
      <c r="I175"/>
      <c r="J175"/>
      <c r="K175"/>
      <c r="L175"/>
      <c r="M175"/>
      <c r="O175"/>
      <c r="P175"/>
      <c r="R175"/>
      <c r="S175"/>
      <c r="U175"/>
      <c r="V175"/>
      <c r="X175"/>
      <c r="Y175"/>
      <c r="AA175"/>
      <c r="AB175"/>
      <c r="AD175"/>
      <c r="AE175"/>
      <c r="AG175"/>
      <c r="AH175"/>
      <c r="AZ175"/>
      <c r="BA175" s="22"/>
    </row>
    <row r="176" spans="2:53" ht="12.75">
      <c r="B176"/>
      <c r="C176" s="43"/>
      <c r="D176"/>
      <c r="E176"/>
      <c r="F176"/>
      <c r="G176"/>
      <c r="H176"/>
      <c r="I176"/>
      <c r="J176"/>
      <c r="K176"/>
      <c r="L176"/>
      <c r="M176"/>
      <c r="O176"/>
      <c r="P176"/>
      <c r="R176"/>
      <c r="S176"/>
      <c r="U176"/>
      <c r="V176"/>
      <c r="X176"/>
      <c r="Y176"/>
      <c r="AA176"/>
      <c r="AB176"/>
      <c r="AD176"/>
      <c r="AE176"/>
      <c r="AG176"/>
      <c r="AH176"/>
      <c r="AZ176"/>
      <c r="BA176" s="22"/>
    </row>
    <row r="177" spans="2:53" ht="12.75">
      <c r="B177"/>
      <c r="C177" s="43"/>
      <c r="D177"/>
      <c r="E177"/>
      <c r="F177"/>
      <c r="G177"/>
      <c r="H177"/>
      <c r="I177"/>
      <c r="J177"/>
      <c r="K177"/>
      <c r="L177"/>
      <c r="M177"/>
      <c r="O177"/>
      <c r="P177"/>
      <c r="R177"/>
      <c r="S177"/>
      <c r="U177"/>
      <c r="V177"/>
      <c r="X177"/>
      <c r="Y177"/>
      <c r="AA177"/>
      <c r="AB177"/>
      <c r="AD177"/>
      <c r="AE177"/>
      <c r="AG177"/>
      <c r="AH177"/>
      <c r="AZ177"/>
      <c r="BA177" s="22"/>
    </row>
    <row r="178" spans="2:53" ht="12.75">
      <c r="B178"/>
      <c r="C178" s="43"/>
      <c r="D178"/>
      <c r="E178"/>
      <c r="F178"/>
      <c r="G178"/>
      <c r="H178"/>
      <c r="I178"/>
      <c r="J178"/>
      <c r="K178"/>
      <c r="L178"/>
      <c r="M178"/>
      <c r="O178"/>
      <c r="P178"/>
      <c r="R178"/>
      <c r="S178"/>
      <c r="U178"/>
      <c r="V178"/>
      <c r="X178"/>
      <c r="Y178"/>
      <c r="AA178"/>
      <c r="AB178"/>
      <c r="AD178"/>
      <c r="AE178"/>
      <c r="AG178"/>
      <c r="AH178"/>
      <c r="AZ178"/>
      <c r="BA178" s="22"/>
    </row>
    <row r="179" spans="2:53" ht="12.75">
      <c r="B179"/>
      <c r="C179" s="43"/>
      <c r="D179"/>
      <c r="E179"/>
      <c r="F179"/>
      <c r="G179"/>
      <c r="H179"/>
      <c r="I179"/>
      <c r="J179"/>
      <c r="K179"/>
      <c r="L179"/>
      <c r="M179"/>
      <c r="O179"/>
      <c r="P179"/>
      <c r="R179"/>
      <c r="S179"/>
      <c r="U179"/>
      <c r="V179"/>
      <c r="X179"/>
      <c r="Y179"/>
      <c r="AA179"/>
      <c r="AB179"/>
      <c r="AD179"/>
      <c r="AE179"/>
      <c r="AG179"/>
      <c r="AH179"/>
      <c r="AZ179"/>
      <c r="BA179" s="22"/>
    </row>
    <row r="180" spans="2:53" ht="12.75">
      <c r="B180"/>
      <c r="C180" s="43"/>
      <c r="D180"/>
      <c r="E180"/>
      <c r="F180"/>
      <c r="G180"/>
      <c r="H180"/>
      <c r="I180"/>
      <c r="J180"/>
      <c r="K180"/>
      <c r="L180"/>
      <c r="M180"/>
      <c r="O180"/>
      <c r="P180"/>
      <c r="R180"/>
      <c r="S180"/>
      <c r="U180"/>
      <c r="V180"/>
      <c r="X180"/>
      <c r="Y180"/>
      <c r="AA180"/>
      <c r="AB180"/>
      <c r="AD180"/>
      <c r="AE180"/>
      <c r="AG180"/>
      <c r="AH180"/>
      <c r="AZ180"/>
      <c r="BA180" s="22"/>
    </row>
    <row r="181" spans="2:53" ht="12.75">
      <c r="B181"/>
      <c r="C181" s="43"/>
      <c r="D181"/>
      <c r="E181"/>
      <c r="F181"/>
      <c r="G181"/>
      <c r="H181"/>
      <c r="I181"/>
      <c r="J181"/>
      <c r="K181"/>
      <c r="L181"/>
      <c r="M181"/>
      <c r="O181"/>
      <c r="P181"/>
      <c r="R181"/>
      <c r="S181"/>
      <c r="U181"/>
      <c r="V181"/>
      <c r="X181"/>
      <c r="Y181"/>
      <c r="AA181"/>
      <c r="AB181"/>
      <c r="AD181"/>
      <c r="AE181"/>
      <c r="AG181"/>
      <c r="AH181"/>
      <c r="AZ181"/>
      <c r="BA181" s="22"/>
    </row>
    <row r="182" spans="2:53" ht="12.75">
      <c r="B182"/>
      <c r="C182" s="43"/>
      <c r="D182"/>
      <c r="E182"/>
      <c r="F182"/>
      <c r="G182"/>
      <c r="H182"/>
      <c r="I182"/>
      <c r="J182"/>
      <c r="K182"/>
      <c r="L182"/>
      <c r="M182"/>
      <c r="O182"/>
      <c r="P182"/>
      <c r="R182"/>
      <c r="S182"/>
      <c r="U182"/>
      <c r="V182"/>
      <c r="X182"/>
      <c r="Y182"/>
      <c r="AA182"/>
      <c r="AB182"/>
      <c r="AD182"/>
      <c r="AE182"/>
      <c r="AG182"/>
      <c r="AH182"/>
      <c r="AZ182"/>
      <c r="BA182" s="22"/>
    </row>
    <row r="183" spans="2:53" ht="12.75">
      <c r="B183"/>
      <c r="C183" s="43"/>
      <c r="D183"/>
      <c r="E183"/>
      <c r="F183"/>
      <c r="G183"/>
      <c r="H183"/>
      <c r="I183"/>
      <c r="J183"/>
      <c r="K183"/>
      <c r="L183"/>
      <c r="M183"/>
      <c r="O183"/>
      <c r="P183"/>
      <c r="R183"/>
      <c r="S183"/>
      <c r="U183"/>
      <c r="V183"/>
      <c r="X183"/>
      <c r="Y183"/>
      <c r="AA183"/>
      <c r="AB183"/>
      <c r="AD183"/>
      <c r="AE183"/>
      <c r="AG183"/>
      <c r="AH183"/>
      <c r="AZ183"/>
      <c r="BA183" s="22"/>
    </row>
    <row r="184" spans="2:53" ht="12.75">
      <c r="B184"/>
      <c r="C184" s="43"/>
      <c r="D184"/>
      <c r="E184"/>
      <c r="F184"/>
      <c r="G184"/>
      <c r="H184"/>
      <c r="I184"/>
      <c r="J184"/>
      <c r="K184"/>
      <c r="L184"/>
      <c r="M184"/>
      <c r="O184"/>
      <c r="P184"/>
      <c r="R184"/>
      <c r="S184"/>
      <c r="U184"/>
      <c r="V184"/>
      <c r="X184"/>
      <c r="Y184"/>
      <c r="AA184"/>
      <c r="AB184"/>
      <c r="AD184"/>
      <c r="AE184"/>
      <c r="AG184"/>
      <c r="AH184"/>
      <c r="AZ184"/>
      <c r="BA184" s="22"/>
    </row>
    <row r="185" spans="2:53" ht="12.75">
      <c r="B185"/>
      <c r="C185" s="43"/>
      <c r="D185"/>
      <c r="E185"/>
      <c r="F185"/>
      <c r="G185"/>
      <c r="H185"/>
      <c r="I185"/>
      <c r="J185"/>
      <c r="K185"/>
      <c r="L185"/>
      <c r="M185"/>
      <c r="O185"/>
      <c r="P185"/>
      <c r="R185"/>
      <c r="S185"/>
      <c r="U185"/>
      <c r="V185"/>
      <c r="X185"/>
      <c r="Y185"/>
      <c r="AA185"/>
      <c r="AB185"/>
      <c r="AD185"/>
      <c r="AE185"/>
      <c r="AG185"/>
      <c r="AH185"/>
      <c r="AZ185"/>
      <c r="BA185" s="22"/>
    </row>
    <row r="186" spans="2:53" ht="12.75">
      <c r="B186"/>
      <c r="C186" s="43"/>
      <c r="D186"/>
      <c r="E186"/>
      <c r="F186"/>
      <c r="G186"/>
      <c r="H186"/>
      <c r="I186"/>
      <c r="J186"/>
      <c r="K186"/>
      <c r="L186"/>
      <c r="M186"/>
      <c r="O186"/>
      <c r="P186"/>
      <c r="R186"/>
      <c r="S186"/>
      <c r="U186"/>
      <c r="V186"/>
      <c r="X186"/>
      <c r="Y186"/>
      <c r="AA186"/>
      <c r="AB186"/>
      <c r="AD186"/>
      <c r="AE186"/>
      <c r="AG186"/>
      <c r="AH186"/>
      <c r="AZ186"/>
      <c r="BA186" s="22"/>
    </row>
    <row r="187" spans="2:53" ht="12.75">
      <c r="B187"/>
      <c r="C187" s="43"/>
      <c r="D187"/>
      <c r="E187"/>
      <c r="F187"/>
      <c r="G187"/>
      <c r="H187"/>
      <c r="I187"/>
      <c r="J187"/>
      <c r="K187"/>
      <c r="L187"/>
      <c r="M187"/>
      <c r="O187"/>
      <c r="P187"/>
      <c r="R187"/>
      <c r="S187"/>
      <c r="U187"/>
      <c r="V187"/>
      <c r="X187"/>
      <c r="Y187"/>
      <c r="AA187"/>
      <c r="AB187"/>
      <c r="AD187"/>
      <c r="AE187"/>
      <c r="AG187"/>
      <c r="AH187"/>
      <c r="AZ187"/>
      <c r="BA187" s="22"/>
    </row>
    <row r="188" spans="2:53" ht="12.75">
      <c r="B188"/>
      <c r="C188" s="43"/>
      <c r="D188"/>
      <c r="E188"/>
      <c r="F188"/>
      <c r="G188"/>
      <c r="H188"/>
      <c r="I188"/>
      <c r="J188"/>
      <c r="K188"/>
      <c r="L188"/>
      <c r="M188"/>
      <c r="O188"/>
      <c r="P188"/>
      <c r="R188"/>
      <c r="S188"/>
      <c r="U188"/>
      <c r="V188"/>
      <c r="X188"/>
      <c r="Y188"/>
      <c r="AA188"/>
      <c r="AB188"/>
      <c r="AD188"/>
      <c r="AE188"/>
      <c r="AG188"/>
      <c r="AH188"/>
      <c r="AZ188"/>
      <c r="BA188" s="22"/>
    </row>
    <row r="189" spans="2:53" ht="12.75">
      <c r="B189"/>
      <c r="C189" s="43"/>
      <c r="D189"/>
      <c r="E189"/>
      <c r="F189"/>
      <c r="G189"/>
      <c r="H189"/>
      <c r="I189"/>
      <c r="J189"/>
      <c r="K189"/>
      <c r="L189"/>
      <c r="M189"/>
      <c r="O189"/>
      <c r="P189"/>
      <c r="R189"/>
      <c r="S189"/>
      <c r="U189"/>
      <c r="V189"/>
      <c r="X189"/>
      <c r="Y189"/>
      <c r="AA189"/>
      <c r="AB189"/>
      <c r="AD189"/>
      <c r="AE189"/>
      <c r="AG189"/>
      <c r="AH189"/>
      <c r="AZ189"/>
      <c r="BA189" s="22"/>
    </row>
    <row r="190" spans="2:53" ht="12.75">
      <c r="B190"/>
      <c r="C190" s="43"/>
      <c r="D190"/>
      <c r="E190"/>
      <c r="F190"/>
      <c r="G190"/>
      <c r="H190"/>
      <c r="I190"/>
      <c r="J190"/>
      <c r="K190"/>
      <c r="L190"/>
      <c r="M190"/>
      <c r="O190"/>
      <c r="P190"/>
      <c r="R190"/>
      <c r="S190"/>
      <c r="U190"/>
      <c r="V190"/>
      <c r="X190"/>
      <c r="Y190"/>
      <c r="AA190"/>
      <c r="AB190"/>
      <c r="AD190"/>
      <c r="AE190"/>
      <c r="AG190"/>
      <c r="AH190"/>
      <c r="AZ190"/>
      <c r="BA190" s="22"/>
    </row>
    <row r="191" spans="2:53" ht="12.75">
      <c r="B191"/>
      <c r="C191" s="43"/>
      <c r="D191"/>
      <c r="E191"/>
      <c r="F191"/>
      <c r="G191"/>
      <c r="H191"/>
      <c r="I191"/>
      <c r="J191"/>
      <c r="K191"/>
      <c r="L191"/>
      <c r="M191"/>
      <c r="O191"/>
      <c r="P191"/>
      <c r="R191"/>
      <c r="S191"/>
      <c r="U191"/>
      <c r="V191"/>
      <c r="X191"/>
      <c r="Y191"/>
      <c r="AA191"/>
      <c r="AB191"/>
      <c r="AD191"/>
      <c r="AE191"/>
      <c r="AG191"/>
      <c r="AH191"/>
      <c r="AZ191"/>
      <c r="BA191" s="22"/>
    </row>
    <row r="192" spans="2:53" ht="12.75">
      <c r="B192"/>
      <c r="C192" s="43"/>
      <c r="D192"/>
      <c r="E192"/>
      <c r="F192"/>
      <c r="G192"/>
      <c r="H192"/>
      <c r="I192"/>
      <c r="J192"/>
      <c r="K192"/>
      <c r="L192"/>
      <c r="M192"/>
      <c r="O192"/>
      <c r="P192"/>
      <c r="R192"/>
      <c r="S192"/>
      <c r="U192"/>
      <c r="V192"/>
      <c r="X192"/>
      <c r="Y192"/>
      <c r="AA192"/>
      <c r="AB192"/>
      <c r="AD192"/>
      <c r="AE192"/>
      <c r="AG192"/>
      <c r="AH192"/>
      <c r="AZ192"/>
      <c r="BA192" s="22"/>
    </row>
    <row r="193" spans="2:53" ht="12.75">
      <c r="B193"/>
      <c r="C193" s="43"/>
      <c r="D193"/>
      <c r="E193"/>
      <c r="F193"/>
      <c r="G193"/>
      <c r="H193"/>
      <c r="I193"/>
      <c r="J193"/>
      <c r="K193"/>
      <c r="L193"/>
      <c r="M193"/>
      <c r="O193"/>
      <c r="P193"/>
      <c r="R193"/>
      <c r="S193"/>
      <c r="U193"/>
      <c r="V193"/>
      <c r="X193"/>
      <c r="Y193"/>
      <c r="AA193"/>
      <c r="AB193"/>
      <c r="AD193"/>
      <c r="AE193"/>
      <c r="AG193"/>
      <c r="AH193"/>
      <c r="AZ193"/>
      <c r="BA193" s="22"/>
    </row>
    <row r="194" spans="2:53" ht="12.75">
      <c r="B194"/>
      <c r="C194" s="43"/>
      <c r="D194"/>
      <c r="E194"/>
      <c r="F194"/>
      <c r="G194"/>
      <c r="H194"/>
      <c r="I194"/>
      <c r="J194"/>
      <c r="K194"/>
      <c r="L194"/>
      <c r="M194"/>
      <c r="O194"/>
      <c r="P194"/>
      <c r="R194"/>
      <c r="S194"/>
      <c r="U194"/>
      <c r="V194"/>
      <c r="X194"/>
      <c r="Y194"/>
      <c r="AA194"/>
      <c r="AB194"/>
      <c r="AD194"/>
      <c r="AE194"/>
      <c r="AG194"/>
      <c r="AH194"/>
      <c r="AZ194"/>
      <c r="BA194" s="22"/>
    </row>
    <row r="195" spans="2:53" ht="12.75">
      <c r="B195"/>
      <c r="C195" s="43"/>
      <c r="D195"/>
      <c r="E195"/>
      <c r="F195"/>
      <c r="G195"/>
      <c r="H195"/>
      <c r="I195"/>
      <c r="J195"/>
      <c r="K195"/>
      <c r="L195"/>
      <c r="M195"/>
      <c r="O195"/>
      <c r="P195"/>
      <c r="R195"/>
      <c r="S195"/>
      <c r="U195"/>
      <c r="V195"/>
      <c r="X195"/>
      <c r="Y195"/>
      <c r="AA195"/>
      <c r="AB195"/>
      <c r="AD195"/>
      <c r="AE195"/>
      <c r="AG195"/>
      <c r="AH195"/>
      <c r="AZ195"/>
      <c r="BA195" s="22"/>
    </row>
    <row r="196" spans="2:53" ht="12.75">
      <c r="B196"/>
      <c r="C196" s="43"/>
      <c r="D196"/>
      <c r="E196"/>
      <c r="F196"/>
      <c r="G196"/>
      <c r="H196"/>
      <c r="I196"/>
      <c r="J196"/>
      <c r="K196"/>
      <c r="L196"/>
      <c r="M196"/>
      <c r="O196"/>
      <c r="P196"/>
      <c r="R196"/>
      <c r="S196"/>
      <c r="U196"/>
      <c r="V196"/>
      <c r="X196"/>
      <c r="Y196"/>
      <c r="AA196"/>
      <c r="AB196"/>
      <c r="AD196"/>
      <c r="AE196"/>
      <c r="AG196"/>
      <c r="AH196"/>
      <c r="AZ196"/>
      <c r="BA196" s="22"/>
    </row>
    <row r="197" spans="2:53" ht="12.75">
      <c r="B197"/>
      <c r="C197" s="43"/>
      <c r="D197"/>
      <c r="E197"/>
      <c r="F197"/>
      <c r="G197"/>
      <c r="H197"/>
      <c r="I197"/>
      <c r="J197"/>
      <c r="K197"/>
      <c r="L197"/>
      <c r="M197"/>
      <c r="O197"/>
      <c r="P197"/>
      <c r="R197"/>
      <c r="S197"/>
      <c r="U197"/>
      <c r="V197"/>
      <c r="X197"/>
      <c r="Y197"/>
      <c r="AA197"/>
      <c r="AB197"/>
      <c r="AD197"/>
      <c r="AE197"/>
      <c r="AG197"/>
      <c r="AH197"/>
      <c r="AZ197"/>
      <c r="BA197" s="22"/>
    </row>
    <row r="198" spans="2:53" ht="12.75">
      <c r="B198"/>
      <c r="C198" s="43"/>
      <c r="D198"/>
      <c r="E198"/>
      <c r="F198"/>
      <c r="G198"/>
      <c r="H198"/>
      <c r="I198"/>
      <c r="J198"/>
      <c r="K198"/>
      <c r="L198"/>
      <c r="M198"/>
      <c r="O198"/>
      <c r="P198"/>
      <c r="R198"/>
      <c r="S198"/>
      <c r="U198"/>
      <c r="V198"/>
      <c r="X198"/>
      <c r="Y198"/>
      <c r="AA198"/>
      <c r="AB198"/>
      <c r="AD198"/>
      <c r="AE198"/>
      <c r="AG198"/>
      <c r="AH198"/>
      <c r="AZ198"/>
      <c r="BA198" s="22"/>
    </row>
    <row r="199" spans="2:53" ht="12.75">
      <c r="B199"/>
      <c r="C199" s="43"/>
      <c r="D199"/>
      <c r="E199"/>
      <c r="F199"/>
      <c r="G199"/>
      <c r="H199"/>
      <c r="I199"/>
      <c r="J199"/>
      <c r="K199"/>
      <c r="L199"/>
      <c r="M199"/>
      <c r="O199"/>
      <c r="P199"/>
      <c r="R199"/>
      <c r="S199"/>
      <c r="U199"/>
      <c r="V199"/>
      <c r="X199"/>
      <c r="Y199"/>
      <c r="AA199"/>
      <c r="AB199"/>
      <c r="AD199"/>
      <c r="AE199"/>
      <c r="AG199"/>
      <c r="AH199"/>
      <c r="AZ199"/>
      <c r="BA199" s="22"/>
    </row>
    <row r="200" spans="2:53" ht="12.75">
      <c r="B200"/>
      <c r="C200" s="43"/>
      <c r="D200"/>
      <c r="E200"/>
      <c r="F200"/>
      <c r="G200"/>
      <c r="H200"/>
      <c r="I200"/>
      <c r="J200"/>
      <c r="K200"/>
      <c r="L200"/>
      <c r="M200"/>
      <c r="O200"/>
      <c r="P200"/>
      <c r="R200"/>
      <c r="S200"/>
      <c r="U200"/>
      <c r="V200"/>
      <c r="X200"/>
      <c r="Y200"/>
      <c r="AA200"/>
      <c r="AB200"/>
      <c r="AD200"/>
      <c r="AE200"/>
      <c r="AG200"/>
      <c r="AH200"/>
      <c r="AZ200"/>
      <c r="BA200" s="22"/>
    </row>
    <row r="201" spans="2:53" ht="12.75">
      <c r="B201"/>
      <c r="C201" s="43"/>
      <c r="D201"/>
      <c r="E201"/>
      <c r="F201"/>
      <c r="G201"/>
      <c r="H201"/>
      <c r="I201"/>
      <c r="J201"/>
      <c r="K201"/>
      <c r="L201"/>
      <c r="M201"/>
      <c r="O201"/>
      <c r="P201"/>
      <c r="R201"/>
      <c r="S201"/>
      <c r="U201"/>
      <c r="V201"/>
      <c r="X201"/>
      <c r="Y201"/>
      <c r="AA201"/>
      <c r="AB201"/>
      <c r="AD201"/>
      <c r="AE201"/>
      <c r="AG201"/>
      <c r="AH201"/>
      <c r="AZ201"/>
      <c r="BA201" s="22"/>
    </row>
    <row r="202" spans="2:53" ht="12.75">
      <c r="B202"/>
      <c r="C202" s="43"/>
      <c r="D202"/>
      <c r="E202"/>
      <c r="F202"/>
      <c r="G202"/>
      <c r="H202"/>
      <c r="I202"/>
      <c r="J202"/>
      <c r="K202"/>
      <c r="L202"/>
      <c r="M202"/>
      <c r="O202"/>
      <c r="P202"/>
      <c r="R202"/>
      <c r="S202"/>
      <c r="U202"/>
      <c r="V202"/>
      <c r="X202"/>
      <c r="Y202"/>
      <c r="AA202"/>
      <c r="AB202"/>
      <c r="AD202"/>
      <c r="AE202"/>
      <c r="AG202"/>
      <c r="AH202"/>
      <c r="AZ202"/>
      <c r="BA202" s="22"/>
    </row>
    <row r="203" spans="2:53" ht="12.75">
      <c r="B203"/>
      <c r="C203" s="43"/>
      <c r="D203"/>
      <c r="E203"/>
      <c r="F203"/>
      <c r="G203"/>
      <c r="H203"/>
      <c r="I203"/>
      <c r="J203"/>
      <c r="K203"/>
      <c r="L203"/>
      <c r="M203"/>
      <c r="O203"/>
      <c r="P203"/>
      <c r="R203"/>
      <c r="S203"/>
      <c r="U203"/>
      <c r="V203"/>
      <c r="X203"/>
      <c r="Y203"/>
      <c r="AA203"/>
      <c r="AB203"/>
      <c r="AD203"/>
      <c r="AE203"/>
      <c r="AG203"/>
      <c r="AH203"/>
      <c r="AZ203"/>
      <c r="BA203" s="22"/>
    </row>
    <row r="204" spans="2:53" ht="12.75">
      <c r="B204"/>
      <c r="C204" s="43"/>
      <c r="D204"/>
      <c r="E204"/>
      <c r="F204"/>
      <c r="G204"/>
      <c r="H204"/>
      <c r="I204"/>
      <c r="J204"/>
      <c r="K204"/>
      <c r="L204"/>
      <c r="M204"/>
      <c r="O204"/>
      <c r="P204"/>
      <c r="R204"/>
      <c r="S204"/>
      <c r="U204"/>
      <c r="V204"/>
      <c r="X204"/>
      <c r="Y204"/>
      <c r="AA204"/>
      <c r="AB204"/>
      <c r="AD204"/>
      <c r="AE204"/>
      <c r="AG204"/>
      <c r="AH204"/>
      <c r="AZ204"/>
      <c r="BA204" s="22"/>
    </row>
    <row r="205" spans="2:53" ht="12.75">
      <c r="B205"/>
      <c r="C205" s="43"/>
      <c r="D205"/>
      <c r="E205"/>
      <c r="F205"/>
      <c r="G205"/>
      <c r="H205"/>
      <c r="I205"/>
      <c r="J205"/>
      <c r="K205"/>
      <c r="L205"/>
      <c r="M205"/>
      <c r="O205"/>
      <c r="P205"/>
      <c r="R205"/>
      <c r="S205"/>
      <c r="U205"/>
      <c r="V205"/>
      <c r="X205"/>
      <c r="Y205"/>
      <c r="AA205"/>
      <c r="AB205"/>
      <c r="AD205"/>
      <c r="AE205"/>
      <c r="AG205"/>
      <c r="AH205"/>
      <c r="AZ205"/>
      <c r="BA205" s="22"/>
    </row>
    <row r="206" spans="2:53" ht="12.75">
      <c r="B206"/>
      <c r="C206" s="43"/>
      <c r="D206"/>
      <c r="E206"/>
      <c r="F206"/>
      <c r="G206"/>
      <c r="H206"/>
      <c r="I206"/>
      <c r="J206"/>
      <c r="K206"/>
      <c r="L206"/>
      <c r="M206"/>
      <c r="O206"/>
      <c r="P206"/>
      <c r="R206"/>
      <c r="S206"/>
      <c r="U206"/>
      <c r="V206"/>
      <c r="X206"/>
      <c r="Y206"/>
      <c r="AA206"/>
      <c r="AB206"/>
      <c r="AD206"/>
      <c r="AE206"/>
      <c r="AG206"/>
      <c r="AH206"/>
      <c r="AZ206"/>
      <c r="BA206" s="22"/>
    </row>
    <row r="207" spans="2:53" ht="12.75">
      <c r="B207"/>
      <c r="C207" s="43"/>
      <c r="D207"/>
      <c r="E207"/>
      <c r="F207"/>
      <c r="G207"/>
      <c r="H207"/>
      <c r="I207"/>
      <c r="J207"/>
      <c r="K207"/>
      <c r="L207"/>
      <c r="M207"/>
      <c r="O207"/>
      <c r="P207"/>
      <c r="R207"/>
      <c r="S207"/>
      <c r="U207"/>
      <c r="V207"/>
      <c r="X207"/>
      <c r="Y207"/>
      <c r="AA207"/>
      <c r="AB207"/>
      <c r="AD207"/>
      <c r="AE207"/>
      <c r="AG207"/>
      <c r="AH207"/>
      <c r="AZ207"/>
      <c r="BA207" s="22"/>
    </row>
    <row r="208" spans="2:53" ht="12.75">
      <c r="B208"/>
      <c r="C208" s="43"/>
      <c r="D208"/>
      <c r="E208"/>
      <c r="F208"/>
      <c r="G208"/>
      <c r="H208"/>
      <c r="I208"/>
      <c r="J208"/>
      <c r="K208"/>
      <c r="L208"/>
      <c r="M208"/>
      <c r="O208"/>
      <c r="P208"/>
      <c r="R208"/>
      <c r="S208"/>
      <c r="U208"/>
      <c r="V208"/>
      <c r="X208"/>
      <c r="Y208"/>
      <c r="AA208"/>
      <c r="AB208"/>
      <c r="AD208"/>
      <c r="AE208"/>
      <c r="AG208"/>
      <c r="AH208"/>
      <c r="AZ208"/>
      <c r="BA208" s="22"/>
    </row>
    <row r="209" spans="2:53" ht="12.75">
      <c r="B209"/>
      <c r="C209" s="43"/>
      <c r="D209"/>
      <c r="E209"/>
      <c r="F209"/>
      <c r="G209"/>
      <c r="H209"/>
      <c r="I209"/>
      <c r="J209"/>
      <c r="K209"/>
      <c r="L209"/>
      <c r="M209"/>
      <c r="O209"/>
      <c r="P209"/>
      <c r="R209"/>
      <c r="S209"/>
      <c r="U209"/>
      <c r="V209"/>
      <c r="X209"/>
      <c r="Y209"/>
      <c r="AA209"/>
      <c r="AB209"/>
      <c r="AD209"/>
      <c r="AE209"/>
      <c r="AG209"/>
      <c r="AH209"/>
      <c r="AZ209"/>
      <c r="BA209" s="22"/>
    </row>
    <row r="210" spans="2:53" ht="12.75">
      <c r="B210"/>
      <c r="C210" s="43"/>
      <c r="D210"/>
      <c r="E210"/>
      <c r="F210"/>
      <c r="G210"/>
      <c r="H210"/>
      <c r="I210"/>
      <c r="J210"/>
      <c r="K210"/>
      <c r="L210"/>
      <c r="M210"/>
      <c r="O210"/>
      <c r="P210"/>
      <c r="R210"/>
      <c r="S210"/>
      <c r="U210"/>
      <c r="V210"/>
      <c r="X210"/>
      <c r="Y210"/>
      <c r="AA210"/>
      <c r="AB210"/>
      <c r="AD210"/>
      <c r="AE210"/>
      <c r="AG210"/>
      <c r="AH210"/>
      <c r="AZ210"/>
      <c r="BA210" s="22"/>
    </row>
    <row r="211" spans="2:53" ht="12.75">
      <c r="B211"/>
      <c r="C211" s="43"/>
      <c r="D211"/>
      <c r="E211"/>
      <c r="F211"/>
      <c r="G211"/>
      <c r="H211"/>
      <c r="I211"/>
      <c r="J211"/>
      <c r="K211"/>
      <c r="L211"/>
      <c r="M211"/>
      <c r="O211"/>
      <c r="P211"/>
      <c r="R211"/>
      <c r="S211"/>
      <c r="U211"/>
      <c r="V211"/>
      <c r="X211"/>
      <c r="Y211"/>
      <c r="AA211"/>
      <c r="AB211"/>
      <c r="AD211"/>
      <c r="AE211"/>
      <c r="AG211"/>
      <c r="AH211"/>
      <c r="AZ211"/>
      <c r="BA211" s="22"/>
    </row>
    <row r="212" spans="2:53" ht="12.75">
      <c r="B212"/>
      <c r="C212" s="43"/>
      <c r="D212"/>
      <c r="E212"/>
      <c r="F212"/>
      <c r="G212"/>
      <c r="H212"/>
      <c r="I212"/>
      <c r="J212"/>
      <c r="K212"/>
      <c r="L212"/>
      <c r="M212"/>
      <c r="O212"/>
      <c r="P212"/>
      <c r="R212"/>
      <c r="S212"/>
      <c r="U212"/>
      <c r="V212"/>
      <c r="X212"/>
      <c r="Y212"/>
      <c r="AA212"/>
      <c r="AB212"/>
      <c r="AD212"/>
      <c r="AE212"/>
      <c r="AG212"/>
      <c r="AH212"/>
      <c r="AZ212"/>
      <c r="BA212" s="22"/>
    </row>
    <row r="213" spans="2:53" ht="12.75">
      <c r="B213"/>
      <c r="C213" s="43"/>
      <c r="D213"/>
      <c r="E213"/>
      <c r="F213"/>
      <c r="G213"/>
      <c r="H213"/>
      <c r="I213"/>
      <c r="J213"/>
      <c r="K213"/>
      <c r="L213"/>
      <c r="M213"/>
      <c r="O213"/>
      <c r="P213"/>
      <c r="R213"/>
      <c r="S213"/>
      <c r="U213"/>
      <c r="V213"/>
      <c r="X213"/>
      <c r="Y213"/>
      <c r="AA213"/>
      <c r="AB213"/>
      <c r="AD213"/>
      <c r="AE213"/>
      <c r="AG213"/>
      <c r="AH213"/>
      <c r="AZ213"/>
      <c r="BA213" s="22"/>
    </row>
    <row r="214" spans="2:53" ht="12.75">
      <c r="B214"/>
      <c r="C214" s="43"/>
      <c r="D214"/>
      <c r="E214"/>
      <c r="F214"/>
      <c r="G214"/>
      <c r="H214"/>
      <c r="I214"/>
      <c r="J214"/>
      <c r="K214"/>
      <c r="L214"/>
      <c r="M214"/>
      <c r="O214"/>
      <c r="P214"/>
      <c r="R214"/>
      <c r="S214"/>
      <c r="U214"/>
      <c r="V214"/>
      <c r="X214"/>
      <c r="Y214"/>
      <c r="AA214"/>
      <c r="AB214"/>
      <c r="AD214"/>
      <c r="AE214"/>
      <c r="AG214"/>
      <c r="AH214"/>
      <c r="AZ214"/>
      <c r="BA214" s="22"/>
    </row>
    <row r="215" spans="2:53" ht="12.75">
      <c r="B215"/>
      <c r="C215" s="43"/>
      <c r="D215"/>
      <c r="E215"/>
      <c r="F215"/>
      <c r="G215"/>
      <c r="H215"/>
      <c r="I215"/>
      <c r="J215"/>
      <c r="K215"/>
      <c r="L215"/>
      <c r="M215"/>
      <c r="O215"/>
      <c r="P215"/>
      <c r="R215"/>
      <c r="S215"/>
      <c r="U215"/>
      <c r="V215"/>
      <c r="X215"/>
      <c r="Y215"/>
      <c r="AA215"/>
      <c r="AB215"/>
      <c r="AD215"/>
      <c r="AE215"/>
      <c r="AG215"/>
      <c r="AH215"/>
      <c r="AZ215"/>
      <c r="BA215" s="22"/>
    </row>
    <row r="216" spans="2:53" ht="12.75">
      <c r="B216"/>
      <c r="C216" s="43"/>
      <c r="D216"/>
      <c r="E216"/>
      <c r="F216"/>
      <c r="G216"/>
      <c r="H216"/>
      <c r="I216"/>
      <c r="J216"/>
      <c r="K216"/>
      <c r="L216"/>
      <c r="M216"/>
      <c r="O216"/>
      <c r="P216"/>
      <c r="R216"/>
      <c r="S216"/>
      <c r="U216"/>
      <c r="V216"/>
      <c r="X216"/>
      <c r="Y216"/>
      <c r="AA216"/>
      <c r="AB216"/>
      <c r="AD216"/>
      <c r="AE216"/>
      <c r="AG216"/>
      <c r="AH216"/>
      <c r="AZ216"/>
      <c r="BA216" s="22"/>
    </row>
    <row r="217" spans="2:53" ht="12.75">
      <c r="B217"/>
      <c r="C217" s="43"/>
      <c r="D217"/>
      <c r="E217"/>
      <c r="F217"/>
      <c r="G217"/>
      <c r="H217"/>
      <c r="I217"/>
      <c r="J217"/>
      <c r="K217"/>
      <c r="L217"/>
      <c r="M217"/>
      <c r="O217"/>
      <c r="P217"/>
      <c r="R217"/>
      <c r="S217"/>
      <c r="U217"/>
      <c r="V217"/>
      <c r="X217"/>
      <c r="Y217"/>
      <c r="AA217"/>
      <c r="AB217"/>
      <c r="AD217"/>
      <c r="AE217"/>
      <c r="AG217"/>
      <c r="AH217"/>
      <c r="AZ217"/>
      <c r="BA217" s="22"/>
    </row>
    <row r="218" spans="2:53" ht="12.75">
      <c r="B218"/>
      <c r="C218" s="43"/>
      <c r="D218"/>
      <c r="E218"/>
      <c r="F218"/>
      <c r="G218"/>
      <c r="H218"/>
      <c r="I218"/>
      <c r="J218"/>
      <c r="K218"/>
      <c r="L218"/>
      <c r="M218"/>
      <c r="O218"/>
      <c r="P218"/>
      <c r="R218"/>
      <c r="S218"/>
      <c r="U218"/>
      <c r="V218"/>
      <c r="X218"/>
      <c r="Y218"/>
      <c r="AA218"/>
      <c r="AB218"/>
      <c r="AD218"/>
      <c r="AE218"/>
      <c r="AG218"/>
      <c r="AH218"/>
      <c r="AZ218"/>
      <c r="BA218" s="22"/>
    </row>
    <row r="219" spans="2:53" ht="12.75">
      <c r="B219"/>
      <c r="C219" s="43"/>
      <c r="D219"/>
      <c r="E219"/>
      <c r="F219"/>
      <c r="G219"/>
      <c r="H219"/>
      <c r="I219"/>
      <c r="J219"/>
      <c r="K219"/>
      <c r="L219"/>
      <c r="M219"/>
      <c r="O219"/>
      <c r="P219"/>
      <c r="R219"/>
      <c r="S219"/>
      <c r="U219"/>
      <c r="V219"/>
      <c r="X219"/>
      <c r="Y219"/>
      <c r="AA219"/>
      <c r="AB219"/>
      <c r="AD219"/>
      <c r="AE219"/>
      <c r="AG219"/>
      <c r="AH219"/>
      <c r="AZ219"/>
      <c r="BA219" s="22"/>
    </row>
    <row r="220" spans="2:53" ht="12.75">
      <c r="B220"/>
      <c r="C220" s="43"/>
      <c r="D220"/>
      <c r="E220"/>
      <c r="F220"/>
      <c r="G220"/>
      <c r="H220"/>
      <c r="I220"/>
      <c r="J220"/>
      <c r="K220"/>
      <c r="L220"/>
      <c r="M220"/>
      <c r="O220"/>
      <c r="P220"/>
      <c r="R220"/>
      <c r="S220"/>
      <c r="U220"/>
      <c r="V220"/>
      <c r="X220"/>
      <c r="Y220"/>
      <c r="AA220"/>
      <c r="AB220"/>
      <c r="AD220"/>
      <c r="AE220"/>
      <c r="AG220"/>
      <c r="AH220"/>
      <c r="AZ220"/>
      <c r="BA220" s="22"/>
    </row>
    <row r="221" spans="2:53" ht="12.75">
      <c r="B221"/>
      <c r="C221" s="43"/>
      <c r="D221"/>
      <c r="E221"/>
      <c r="F221"/>
      <c r="G221"/>
      <c r="H221"/>
      <c r="I221"/>
      <c r="J221"/>
      <c r="K221"/>
      <c r="L221"/>
      <c r="M221"/>
      <c r="O221"/>
      <c r="P221"/>
      <c r="R221"/>
      <c r="S221"/>
      <c r="U221"/>
      <c r="V221"/>
      <c r="X221"/>
      <c r="Y221"/>
      <c r="AA221"/>
      <c r="AB221"/>
      <c r="AD221"/>
      <c r="AE221"/>
      <c r="AG221"/>
      <c r="AH221"/>
      <c r="AZ221"/>
      <c r="BA221" s="22"/>
    </row>
    <row r="222" spans="2:53" ht="12.75">
      <c r="B222"/>
      <c r="C222" s="43"/>
      <c r="D222"/>
      <c r="E222"/>
      <c r="F222"/>
      <c r="G222"/>
      <c r="H222"/>
      <c r="I222"/>
      <c r="J222"/>
      <c r="K222"/>
      <c r="L222"/>
      <c r="M222"/>
      <c r="O222"/>
      <c r="P222"/>
      <c r="R222"/>
      <c r="S222"/>
      <c r="U222"/>
      <c r="V222"/>
      <c r="X222"/>
      <c r="Y222"/>
      <c r="AA222"/>
      <c r="AB222"/>
      <c r="AD222"/>
      <c r="AE222"/>
      <c r="AG222"/>
      <c r="AH222"/>
      <c r="AZ222"/>
      <c r="BA222" s="22"/>
    </row>
    <row r="223" spans="2:53" ht="12.75">
      <c r="B223"/>
      <c r="C223" s="43"/>
      <c r="D223"/>
      <c r="E223"/>
      <c r="F223"/>
      <c r="G223"/>
      <c r="H223"/>
      <c r="I223"/>
      <c r="J223"/>
      <c r="K223"/>
      <c r="L223"/>
      <c r="M223"/>
      <c r="O223"/>
      <c r="P223"/>
      <c r="R223"/>
      <c r="S223"/>
      <c r="U223"/>
      <c r="V223"/>
      <c r="X223"/>
      <c r="Y223"/>
      <c r="AA223"/>
      <c r="AB223"/>
      <c r="AD223"/>
      <c r="AE223"/>
      <c r="AG223"/>
      <c r="AH223"/>
      <c r="AZ223"/>
      <c r="BA223" s="22"/>
    </row>
    <row r="224" spans="2:53" ht="12.75">
      <c r="B224"/>
      <c r="C224" s="43"/>
      <c r="D224"/>
      <c r="E224"/>
      <c r="F224"/>
      <c r="G224"/>
      <c r="H224"/>
      <c r="I224"/>
      <c r="J224"/>
      <c r="K224"/>
      <c r="L224"/>
      <c r="M224"/>
      <c r="O224"/>
      <c r="P224"/>
      <c r="R224"/>
      <c r="S224"/>
      <c r="U224"/>
      <c r="V224"/>
      <c r="X224"/>
      <c r="Y224"/>
      <c r="AA224"/>
      <c r="AB224"/>
      <c r="AD224"/>
      <c r="AE224"/>
      <c r="AG224"/>
      <c r="AH224"/>
      <c r="AZ224"/>
      <c r="BA224" s="22"/>
    </row>
    <row r="225" spans="2:53" ht="12.75">
      <c r="B225"/>
      <c r="C225" s="43"/>
      <c r="D225"/>
      <c r="E225"/>
      <c r="F225"/>
      <c r="G225"/>
      <c r="H225"/>
      <c r="I225"/>
      <c r="J225"/>
      <c r="K225"/>
      <c r="L225"/>
      <c r="M225"/>
      <c r="O225"/>
      <c r="P225"/>
      <c r="R225"/>
      <c r="S225"/>
      <c r="U225"/>
      <c r="V225"/>
      <c r="X225"/>
      <c r="Y225"/>
      <c r="AA225"/>
      <c r="AB225"/>
      <c r="AD225"/>
      <c r="AE225"/>
      <c r="AG225"/>
      <c r="AH225"/>
      <c r="AZ225"/>
      <c r="BA225" s="22"/>
    </row>
    <row r="226" spans="2:53" ht="12.75">
      <c r="B226"/>
      <c r="C226" s="43"/>
      <c r="D226"/>
      <c r="E226"/>
      <c r="F226"/>
      <c r="G226"/>
      <c r="H226"/>
      <c r="I226"/>
      <c r="J226"/>
      <c r="K226"/>
      <c r="L226"/>
      <c r="M226"/>
      <c r="O226"/>
      <c r="P226"/>
      <c r="R226"/>
      <c r="S226"/>
      <c r="U226"/>
      <c r="V226"/>
      <c r="X226"/>
      <c r="Y226"/>
      <c r="AA226"/>
      <c r="AB226"/>
      <c r="AD226"/>
      <c r="AE226"/>
      <c r="AG226"/>
      <c r="AH226"/>
      <c r="AZ226"/>
      <c r="BA226" s="22"/>
    </row>
    <row r="227" spans="2:53" ht="12.75">
      <c r="B227"/>
      <c r="C227" s="43"/>
      <c r="D227"/>
      <c r="E227"/>
      <c r="F227"/>
      <c r="G227"/>
      <c r="H227"/>
      <c r="I227"/>
      <c r="J227"/>
      <c r="K227"/>
      <c r="L227"/>
      <c r="M227"/>
      <c r="O227"/>
      <c r="P227"/>
      <c r="R227"/>
      <c r="S227"/>
      <c r="U227"/>
      <c r="V227"/>
      <c r="X227"/>
      <c r="Y227"/>
      <c r="AA227"/>
      <c r="AB227"/>
      <c r="AD227"/>
      <c r="AE227"/>
      <c r="AG227"/>
      <c r="AH227"/>
      <c r="AZ227"/>
      <c r="BA227" s="22"/>
    </row>
    <row r="228" spans="2:53" ht="12.75">
      <c r="B228"/>
      <c r="C228" s="43"/>
      <c r="D228"/>
      <c r="E228"/>
      <c r="F228"/>
      <c r="G228"/>
      <c r="H228"/>
      <c r="I228"/>
      <c r="J228"/>
      <c r="K228"/>
      <c r="L228"/>
      <c r="M228"/>
      <c r="O228"/>
      <c r="P228"/>
      <c r="R228"/>
      <c r="S228"/>
      <c r="U228"/>
      <c r="V228"/>
      <c r="X228"/>
      <c r="Y228"/>
      <c r="AA228"/>
      <c r="AB228"/>
      <c r="AD228"/>
      <c r="AE228"/>
      <c r="AG228"/>
      <c r="AH228"/>
      <c r="AZ228"/>
      <c r="BA228" s="22"/>
    </row>
    <row r="229" spans="2:53" ht="12.75">
      <c r="B229"/>
      <c r="C229" s="43"/>
      <c r="D229"/>
      <c r="E229"/>
      <c r="F229"/>
      <c r="G229"/>
      <c r="H229"/>
      <c r="I229"/>
      <c r="J229"/>
      <c r="K229"/>
      <c r="L229"/>
      <c r="M229"/>
      <c r="O229"/>
      <c r="P229"/>
      <c r="R229"/>
      <c r="S229"/>
      <c r="U229"/>
      <c r="V229"/>
      <c r="X229"/>
      <c r="Y229"/>
      <c r="AA229"/>
      <c r="AB229"/>
      <c r="AD229"/>
      <c r="AE229"/>
      <c r="AG229"/>
      <c r="AH229"/>
      <c r="AZ229"/>
      <c r="BA229" s="22"/>
    </row>
  </sheetData>
  <sheetProtection/>
  <mergeCells count="54">
    <mergeCell ref="T7:T8"/>
    <mergeCell ref="I6:I8"/>
    <mergeCell ref="C6:C8"/>
    <mergeCell ref="D6:D8"/>
    <mergeCell ref="E6:E8"/>
    <mergeCell ref="F6:F8"/>
    <mergeCell ref="G6:G8"/>
    <mergeCell ref="H6:H8"/>
    <mergeCell ref="A3:BA3"/>
    <mergeCell ref="M7:M8"/>
    <mergeCell ref="N7:N8"/>
    <mergeCell ref="L6:N6"/>
    <mergeCell ref="B6:B8"/>
    <mergeCell ref="A6:A8"/>
    <mergeCell ref="AI7:AI8"/>
    <mergeCell ref="U6:W6"/>
    <mergeCell ref="R6:T6"/>
    <mergeCell ref="O6:Q6"/>
    <mergeCell ref="BA6:BA8"/>
    <mergeCell ref="AP6:AR6"/>
    <mergeCell ref="AK7:AK8"/>
    <mergeCell ref="AL7:AL8"/>
    <mergeCell ref="AN7:AN8"/>
    <mergeCell ref="AY6:AY8"/>
    <mergeCell ref="AV6:AX6"/>
    <mergeCell ref="AX7:AX8"/>
    <mergeCell ref="AW7:AW8"/>
    <mergeCell ref="AU7:AU8"/>
    <mergeCell ref="AG6:AI6"/>
    <mergeCell ref="J6:J8"/>
    <mergeCell ref="K6:K8"/>
    <mergeCell ref="AZ6:AZ8"/>
    <mergeCell ref="AH7:AH8"/>
    <mergeCell ref="P7:P8"/>
    <mergeCell ref="Q7:Q8"/>
    <mergeCell ref="V7:V8"/>
    <mergeCell ref="W7:W8"/>
    <mergeCell ref="S7:S8"/>
    <mergeCell ref="Z7:Z8"/>
    <mergeCell ref="AA6:AC6"/>
    <mergeCell ref="AB7:AB8"/>
    <mergeCell ref="AC7:AC8"/>
    <mergeCell ref="X6:Z6"/>
    <mergeCell ref="Y7:Y8"/>
    <mergeCell ref="AD6:AF6"/>
    <mergeCell ref="AE7:AE8"/>
    <mergeCell ref="AF7:AF8"/>
    <mergeCell ref="AS6:AU6"/>
    <mergeCell ref="AQ7:AQ8"/>
    <mergeCell ref="AJ6:AL6"/>
    <mergeCell ref="AM6:AO6"/>
    <mergeCell ref="AO7:AO8"/>
    <mergeCell ref="AR7:AR8"/>
    <mergeCell ref="AT7:AT8"/>
  </mergeCells>
  <printOptions horizontalCentered="1"/>
  <pageMargins left="0.3937007874015748" right="0.3937007874015748" top="0.3937007874015748" bottom="0.3937007874015748" header="0" footer="0"/>
  <pageSetup fitToHeight="2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229"/>
  <sheetViews>
    <sheetView zoomScale="85" zoomScaleNormal="85" zoomScaleSheetLayoutView="85" zoomScalePageLayoutView="0" workbookViewId="0" topLeftCell="A1">
      <selection activeCell="N26" sqref="N26"/>
    </sheetView>
  </sheetViews>
  <sheetFormatPr defaultColWidth="9.00390625" defaultRowHeight="12.75"/>
  <cols>
    <col min="1" max="1" width="4.125" style="0" customWidth="1"/>
    <col min="2" max="2" width="23.125" style="1" customWidth="1"/>
    <col min="3" max="3" width="10.75390625" style="102" hidden="1" customWidth="1"/>
    <col min="4" max="4" width="7.125" style="103" customWidth="1"/>
    <col min="5" max="5" width="18.125" style="103" customWidth="1"/>
    <col min="6" max="6" width="13.125" style="1" hidden="1" customWidth="1"/>
    <col min="7" max="7" width="22.625" style="1" hidden="1" customWidth="1"/>
    <col min="8" max="8" width="5.375" style="1" hidden="1" customWidth="1"/>
    <col min="9" max="9" width="2.875" style="103" hidden="1" customWidth="1"/>
    <col min="10" max="10" width="6.125" style="103" hidden="1" customWidth="1"/>
    <col min="11" max="11" width="28.375" style="29" hidden="1" customWidth="1"/>
    <col min="12" max="12" width="5.00390625" style="35" customWidth="1"/>
    <col min="13" max="13" width="5.00390625" style="2" customWidth="1"/>
    <col min="14" max="14" width="5.00390625" style="0" customWidth="1"/>
    <col min="15" max="15" width="5.00390625" style="35" customWidth="1"/>
    <col min="16" max="16" width="5.00390625" style="2" customWidth="1"/>
    <col min="17" max="17" width="5.00390625" style="0" customWidth="1"/>
    <col min="18" max="18" width="5.00390625" style="35" customWidth="1"/>
    <col min="19" max="19" width="5.00390625" style="2" customWidth="1"/>
    <col min="20" max="20" width="5.00390625" style="0" customWidth="1"/>
    <col min="21" max="21" width="5.00390625" style="35" customWidth="1"/>
    <col min="22" max="22" width="5.00390625" style="2" customWidth="1"/>
    <col min="23" max="23" width="5.00390625" style="0" customWidth="1"/>
    <col min="24" max="24" width="5.00390625" style="39" customWidth="1"/>
    <col min="25" max="25" width="5.00390625" style="43" customWidth="1"/>
    <col min="26" max="26" width="5.00390625" style="0" customWidth="1"/>
    <col min="27" max="27" width="5.00390625" style="39" customWidth="1"/>
    <col min="28" max="28" width="5.00390625" style="43" customWidth="1"/>
    <col min="29" max="29" width="5.00390625" style="0" customWidth="1"/>
    <col min="30" max="31" width="5.00390625" style="2" customWidth="1"/>
    <col min="32" max="32" width="5.00390625" style="0" customWidth="1"/>
    <col min="33" max="34" width="5.00390625" style="2" customWidth="1"/>
    <col min="35" max="35" width="5.00390625" style="0" customWidth="1"/>
    <col min="36" max="50" width="5.00390625" style="0" hidden="1" customWidth="1"/>
    <col min="51" max="51" width="6.375" style="0" customWidth="1"/>
    <col min="52" max="52" width="6.375" style="14" customWidth="1"/>
    <col min="53" max="53" width="7.25390625" style="23" customWidth="1"/>
    <col min="54" max="54" width="5.375" style="0" customWidth="1"/>
    <col min="55" max="55" width="5.125" style="0" customWidth="1"/>
    <col min="56" max="56" width="5.25390625" style="0" customWidth="1"/>
    <col min="119" max="119" width="7.875" style="0" customWidth="1"/>
    <col min="120" max="120" width="21.00390625" style="0" customWidth="1"/>
    <col min="121" max="121" width="19.00390625" style="0" customWidth="1"/>
  </cols>
  <sheetData>
    <row r="1" spans="1:53" ht="8.25" customHeight="1">
      <c r="A1" s="15"/>
      <c r="B1" s="16"/>
      <c r="C1" s="48"/>
      <c r="D1" s="24"/>
      <c r="E1" s="24"/>
      <c r="F1" s="16"/>
      <c r="G1" s="16"/>
      <c r="H1" s="16"/>
      <c r="I1" s="24"/>
      <c r="J1" s="24"/>
      <c r="K1" s="26"/>
      <c r="L1" s="31"/>
      <c r="M1" s="17"/>
      <c r="N1" s="15"/>
      <c r="O1" s="31"/>
      <c r="P1" s="17"/>
      <c r="Q1" s="15"/>
      <c r="R1" s="31"/>
      <c r="S1" s="17"/>
      <c r="T1" s="15"/>
      <c r="U1" s="31"/>
      <c r="V1" s="17"/>
      <c r="W1" s="15"/>
      <c r="X1" s="38"/>
      <c r="Y1" s="41"/>
      <c r="Z1" s="15"/>
      <c r="AA1" s="38"/>
      <c r="AB1" s="41"/>
      <c r="AC1" s="15"/>
      <c r="AD1" s="17"/>
      <c r="AE1" s="17"/>
      <c r="AF1" s="15"/>
      <c r="AG1" s="17"/>
      <c r="AH1" s="17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8"/>
      <c r="BA1" s="21"/>
    </row>
    <row r="2" spans="1:53" ht="8.25" customHeight="1" hidden="1">
      <c r="A2" s="15"/>
      <c r="B2" s="16"/>
      <c r="C2" s="48"/>
      <c r="D2" s="24"/>
      <c r="E2" s="24"/>
      <c r="F2" s="16"/>
      <c r="G2" s="16"/>
      <c r="H2" s="16"/>
      <c r="I2" s="24"/>
      <c r="J2" s="24"/>
      <c r="K2" s="26"/>
      <c r="L2" s="31"/>
      <c r="M2" s="17"/>
      <c r="N2" s="15"/>
      <c r="O2" s="31"/>
      <c r="P2" s="17"/>
      <c r="Q2" s="15"/>
      <c r="R2" s="31"/>
      <c r="S2" s="17"/>
      <c r="T2" s="15"/>
      <c r="U2" s="31"/>
      <c r="V2" s="17"/>
      <c r="W2" s="15"/>
      <c r="X2" s="38"/>
      <c r="Y2" s="41"/>
      <c r="Z2" s="15"/>
      <c r="AA2" s="38"/>
      <c r="AB2" s="41"/>
      <c r="AC2" s="15"/>
      <c r="AD2" s="17"/>
      <c r="AE2" s="17"/>
      <c r="AF2" s="15"/>
      <c r="AG2" s="17"/>
      <c r="AH2" s="17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8"/>
      <c r="BA2" s="21"/>
    </row>
    <row r="3" spans="1:53" ht="25.5" customHeight="1">
      <c r="A3" s="307" t="s">
        <v>226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</row>
    <row r="4" spans="1:53" ht="23.25" customHeight="1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48" t="s">
        <v>230</v>
      </c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</row>
    <row r="5" spans="1:53" ht="16.5" thickBot="1">
      <c r="A5" s="115"/>
      <c r="B5" s="115"/>
      <c r="C5" s="115"/>
      <c r="D5" s="115"/>
      <c r="E5" s="115" t="s">
        <v>231</v>
      </c>
      <c r="F5" s="115"/>
      <c r="G5" s="115"/>
      <c r="H5" s="115"/>
      <c r="I5" s="115"/>
      <c r="J5" s="115"/>
      <c r="K5" s="115"/>
      <c r="L5" s="116"/>
      <c r="M5" s="118"/>
      <c r="N5" s="128"/>
      <c r="O5" s="129"/>
      <c r="P5" s="117"/>
      <c r="Q5" s="119"/>
      <c r="R5" s="116"/>
      <c r="S5" s="118"/>
      <c r="T5" s="128"/>
      <c r="U5" s="129"/>
      <c r="V5" s="117"/>
      <c r="W5" s="119"/>
      <c r="X5" s="116"/>
      <c r="Y5" s="118"/>
      <c r="Z5" s="128"/>
      <c r="AA5" s="129"/>
      <c r="AB5" s="117"/>
      <c r="AC5" s="119"/>
      <c r="AD5" s="116"/>
      <c r="AE5" s="118"/>
      <c r="AF5" s="128"/>
      <c r="AG5" s="129"/>
      <c r="AH5" s="117"/>
      <c r="AI5" s="119"/>
      <c r="AJ5" s="120"/>
      <c r="AK5" s="121"/>
      <c r="AL5" s="122"/>
      <c r="AM5" s="120"/>
      <c r="AN5" s="121"/>
      <c r="AO5" s="122"/>
      <c r="AP5" s="123"/>
      <c r="AQ5" s="127" t="s">
        <v>227</v>
      </c>
      <c r="AR5" s="124"/>
      <c r="AS5" s="123"/>
      <c r="AT5" s="127" t="s">
        <v>227</v>
      </c>
      <c r="AU5" s="124"/>
      <c r="AV5" s="126"/>
      <c r="AW5" s="125"/>
      <c r="AX5" s="122"/>
      <c r="AY5" s="115"/>
      <c r="AZ5" s="115"/>
      <c r="BA5" s="115"/>
    </row>
    <row r="6" spans="1:56" ht="15" customHeight="1">
      <c r="A6" s="309" t="s">
        <v>8</v>
      </c>
      <c r="B6" s="301" t="s">
        <v>37</v>
      </c>
      <c r="C6" s="301" t="s">
        <v>38</v>
      </c>
      <c r="D6" s="301" t="s">
        <v>39</v>
      </c>
      <c r="E6" s="301" t="s">
        <v>40</v>
      </c>
      <c r="F6" s="301" t="s">
        <v>41</v>
      </c>
      <c r="G6" s="301" t="s">
        <v>42</v>
      </c>
      <c r="H6" s="301" t="s">
        <v>43</v>
      </c>
      <c r="I6" s="310" t="s">
        <v>44</v>
      </c>
      <c r="J6" s="301" t="s">
        <v>45</v>
      </c>
      <c r="K6" s="301" t="s">
        <v>46</v>
      </c>
      <c r="L6" s="295" t="s">
        <v>25</v>
      </c>
      <c r="M6" s="295"/>
      <c r="N6" s="295"/>
      <c r="O6" s="295" t="s">
        <v>30</v>
      </c>
      <c r="P6" s="295"/>
      <c r="Q6" s="295"/>
      <c r="R6" s="295" t="s">
        <v>31</v>
      </c>
      <c r="S6" s="295"/>
      <c r="T6" s="295"/>
      <c r="U6" s="295" t="s">
        <v>32</v>
      </c>
      <c r="V6" s="295"/>
      <c r="W6" s="295"/>
      <c r="X6" s="295" t="s">
        <v>33</v>
      </c>
      <c r="Y6" s="295"/>
      <c r="Z6" s="295"/>
      <c r="AA6" s="295" t="s">
        <v>34</v>
      </c>
      <c r="AB6" s="295"/>
      <c r="AC6" s="295"/>
      <c r="AD6" s="295" t="s">
        <v>24</v>
      </c>
      <c r="AE6" s="295"/>
      <c r="AF6" s="295"/>
      <c r="AG6" s="295" t="s">
        <v>26</v>
      </c>
      <c r="AH6" s="295"/>
      <c r="AI6" s="295"/>
      <c r="AJ6" s="298" t="s">
        <v>209</v>
      </c>
      <c r="AK6" s="299"/>
      <c r="AL6" s="300"/>
      <c r="AM6" s="298" t="s">
        <v>210</v>
      </c>
      <c r="AN6" s="299"/>
      <c r="AO6" s="300"/>
      <c r="AP6" s="298" t="s">
        <v>211</v>
      </c>
      <c r="AQ6" s="299"/>
      <c r="AR6" s="300"/>
      <c r="AS6" s="298" t="s">
        <v>212</v>
      </c>
      <c r="AT6" s="299"/>
      <c r="AU6" s="300"/>
      <c r="AV6" s="298" t="s">
        <v>213</v>
      </c>
      <c r="AW6" s="299"/>
      <c r="AX6" s="300"/>
      <c r="AY6" s="304" t="s">
        <v>35</v>
      </c>
      <c r="AZ6" s="302" t="s">
        <v>27</v>
      </c>
      <c r="BA6" s="303" t="s">
        <v>36</v>
      </c>
      <c r="BB6" s="302" t="s">
        <v>232</v>
      </c>
      <c r="BC6" s="302" t="s">
        <v>233</v>
      </c>
      <c r="BD6" s="302" t="s">
        <v>234</v>
      </c>
    </row>
    <row r="7" spans="1:56" ht="33.75" customHeight="1">
      <c r="A7" s="309"/>
      <c r="B7" s="308"/>
      <c r="C7" s="311"/>
      <c r="D7" s="308"/>
      <c r="E7" s="308"/>
      <c r="F7" s="301"/>
      <c r="G7" s="301"/>
      <c r="H7" s="301"/>
      <c r="I7" s="310"/>
      <c r="J7" s="301"/>
      <c r="K7" s="301"/>
      <c r="L7" s="30" t="s">
        <v>28</v>
      </c>
      <c r="M7" s="296" t="s">
        <v>29</v>
      </c>
      <c r="N7" s="297" t="s">
        <v>7</v>
      </c>
      <c r="O7" s="30" t="s">
        <v>28</v>
      </c>
      <c r="P7" s="296" t="s">
        <v>29</v>
      </c>
      <c r="Q7" s="297" t="s">
        <v>7</v>
      </c>
      <c r="R7" s="30" t="s">
        <v>28</v>
      </c>
      <c r="S7" s="296" t="s">
        <v>29</v>
      </c>
      <c r="T7" s="297" t="s">
        <v>7</v>
      </c>
      <c r="U7" s="30" t="s">
        <v>28</v>
      </c>
      <c r="V7" s="296" t="s">
        <v>29</v>
      </c>
      <c r="W7" s="297" t="s">
        <v>7</v>
      </c>
      <c r="X7" s="30" t="s">
        <v>28</v>
      </c>
      <c r="Y7" s="296" t="s">
        <v>29</v>
      </c>
      <c r="Z7" s="297" t="s">
        <v>7</v>
      </c>
      <c r="AA7" s="30" t="s">
        <v>28</v>
      </c>
      <c r="AB7" s="296" t="s">
        <v>29</v>
      </c>
      <c r="AC7" s="297" t="s">
        <v>7</v>
      </c>
      <c r="AD7" s="44" t="s">
        <v>28</v>
      </c>
      <c r="AE7" s="296" t="s">
        <v>29</v>
      </c>
      <c r="AF7" s="297" t="s">
        <v>7</v>
      </c>
      <c r="AG7" s="44" t="s">
        <v>28</v>
      </c>
      <c r="AH7" s="296" t="s">
        <v>29</v>
      </c>
      <c r="AI7" s="297" t="s">
        <v>7</v>
      </c>
      <c r="AJ7" s="44" t="s">
        <v>28</v>
      </c>
      <c r="AK7" s="296" t="s">
        <v>29</v>
      </c>
      <c r="AL7" s="297" t="s">
        <v>7</v>
      </c>
      <c r="AM7" s="44" t="s">
        <v>28</v>
      </c>
      <c r="AN7" s="296" t="s">
        <v>29</v>
      </c>
      <c r="AO7" s="297" t="s">
        <v>7</v>
      </c>
      <c r="AP7" s="44" t="s">
        <v>28</v>
      </c>
      <c r="AQ7" s="296" t="s">
        <v>29</v>
      </c>
      <c r="AR7" s="297" t="s">
        <v>7</v>
      </c>
      <c r="AS7" s="44" t="s">
        <v>28</v>
      </c>
      <c r="AT7" s="296" t="s">
        <v>29</v>
      </c>
      <c r="AU7" s="297" t="s">
        <v>7</v>
      </c>
      <c r="AV7" s="44" t="s">
        <v>28</v>
      </c>
      <c r="AW7" s="296" t="s">
        <v>29</v>
      </c>
      <c r="AX7" s="297" t="s">
        <v>7</v>
      </c>
      <c r="AY7" s="305"/>
      <c r="AZ7" s="296"/>
      <c r="BA7" s="303"/>
      <c r="BB7" s="296"/>
      <c r="BC7" s="296"/>
      <c r="BD7" s="296"/>
    </row>
    <row r="8" spans="1:56" s="10" customFormat="1" ht="18" customHeight="1">
      <c r="A8" s="309"/>
      <c r="B8" s="308"/>
      <c r="C8" s="311"/>
      <c r="D8" s="308"/>
      <c r="E8" s="308"/>
      <c r="F8" s="301"/>
      <c r="G8" s="301"/>
      <c r="H8" s="301"/>
      <c r="I8" s="310"/>
      <c r="J8" s="301"/>
      <c r="K8" s="301"/>
      <c r="L8" s="46">
        <v>19</v>
      </c>
      <c r="M8" s="308"/>
      <c r="N8" s="297"/>
      <c r="O8" s="46">
        <v>20.2</v>
      </c>
      <c r="P8" s="296"/>
      <c r="Q8" s="297"/>
      <c r="R8" s="46">
        <v>19.6</v>
      </c>
      <c r="S8" s="296"/>
      <c r="T8" s="297"/>
      <c r="U8" s="46">
        <v>18.8</v>
      </c>
      <c r="V8" s="296"/>
      <c r="W8" s="297"/>
      <c r="X8" s="46">
        <v>20.6</v>
      </c>
      <c r="Y8" s="296"/>
      <c r="Z8" s="297"/>
      <c r="AA8" s="46">
        <v>17.4</v>
      </c>
      <c r="AB8" s="296"/>
      <c r="AC8" s="297"/>
      <c r="AD8" s="47">
        <v>22</v>
      </c>
      <c r="AE8" s="296"/>
      <c r="AF8" s="297"/>
      <c r="AG8" s="47">
        <v>22</v>
      </c>
      <c r="AH8" s="296"/>
      <c r="AI8" s="297"/>
      <c r="AJ8" s="47">
        <v>20.6</v>
      </c>
      <c r="AK8" s="296"/>
      <c r="AL8" s="297"/>
      <c r="AM8" s="47">
        <v>22.4</v>
      </c>
      <c r="AN8" s="296"/>
      <c r="AO8" s="297"/>
      <c r="AP8" s="47">
        <v>18.6</v>
      </c>
      <c r="AQ8" s="296"/>
      <c r="AR8" s="297"/>
      <c r="AS8" s="47">
        <v>17.8</v>
      </c>
      <c r="AT8" s="296"/>
      <c r="AU8" s="297"/>
      <c r="AV8" s="47">
        <v>22</v>
      </c>
      <c r="AW8" s="296"/>
      <c r="AX8" s="297"/>
      <c r="AY8" s="306"/>
      <c r="AZ8" s="296"/>
      <c r="BA8" s="303"/>
      <c r="BB8" s="296"/>
      <c r="BC8" s="296"/>
      <c r="BD8" s="296"/>
    </row>
    <row r="9" spans="1:123" ht="12" customHeight="1">
      <c r="A9" s="55">
        <v>1</v>
      </c>
      <c r="B9" s="55" t="s">
        <v>2</v>
      </c>
      <c r="C9" s="60">
        <v>33344</v>
      </c>
      <c r="D9" s="55" t="s">
        <v>65</v>
      </c>
      <c r="E9" s="55" t="s">
        <v>48</v>
      </c>
      <c r="F9" s="58" t="s">
        <v>116</v>
      </c>
      <c r="G9" s="58" t="s">
        <v>117</v>
      </c>
      <c r="H9" s="59"/>
      <c r="I9" s="59" t="s">
        <v>51</v>
      </c>
      <c r="J9" s="59" t="s">
        <v>52</v>
      </c>
      <c r="K9" s="63" t="s">
        <v>53</v>
      </c>
      <c r="L9" s="51"/>
      <c r="M9" s="45"/>
      <c r="N9" s="79" t="s">
        <v>195</v>
      </c>
      <c r="O9" s="51"/>
      <c r="P9" s="92"/>
      <c r="Q9" s="79" t="s">
        <v>195</v>
      </c>
      <c r="R9" s="52">
        <v>18</v>
      </c>
      <c r="S9" s="96">
        <v>154</v>
      </c>
      <c r="T9" s="84">
        <f>R9/R$8*1000</f>
        <v>918.3673469387754</v>
      </c>
      <c r="U9" s="52">
        <v>20</v>
      </c>
      <c r="V9" s="96">
        <v>30</v>
      </c>
      <c r="W9" s="84">
        <f>U9/U$8*1000</f>
        <v>1063.8297872340424</v>
      </c>
      <c r="X9" s="76">
        <v>22</v>
      </c>
      <c r="Y9" s="98">
        <v>98</v>
      </c>
      <c r="Z9" s="84">
        <f>X9/X$8*1000</f>
        <v>1067.9611650485438</v>
      </c>
      <c r="AA9" s="76">
        <v>16</v>
      </c>
      <c r="AB9" s="98">
        <v>105</v>
      </c>
      <c r="AC9" s="84">
        <f>AA9/AA$8*1000</f>
        <v>919.5402298850576</v>
      </c>
      <c r="AD9" s="45">
        <v>21</v>
      </c>
      <c r="AE9" s="92">
        <v>11</v>
      </c>
      <c r="AF9" s="84">
        <f>AD9/AD$8*1000</f>
        <v>954.5454545454546</v>
      </c>
      <c r="AG9" s="45">
        <v>21</v>
      </c>
      <c r="AH9" s="92">
        <v>14</v>
      </c>
      <c r="AI9" s="84">
        <f>AG9/AG$8*1000</f>
        <v>954.5454545454546</v>
      </c>
      <c r="AJ9" s="104">
        <v>18</v>
      </c>
      <c r="AK9" s="104"/>
      <c r="AL9" s="104"/>
      <c r="AM9" s="104">
        <v>18</v>
      </c>
      <c r="AN9" s="104"/>
      <c r="AO9" s="104"/>
      <c r="AP9" s="104">
        <v>16</v>
      </c>
      <c r="AQ9" s="104"/>
      <c r="AR9" s="104"/>
      <c r="AS9" s="104">
        <v>15</v>
      </c>
      <c r="AT9" s="104"/>
      <c r="AU9" s="104"/>
      <c r="AV9" s="104">
        <v>19</v>
      </c>
      <c r="AW9" s="130"/>
      <c r="AX9" s="130"/>
      <c r="AY9" s="86">
        <f>(LARGE((N9,Q9,T9,W9,Z9,AC9,AF9,AI9),1)+LARGE((N9,Q9,T9,W9,Z9,AC9,AF9,AI9),2)+LARGE((N9,Q9,T9,W9,Z9,AC9,AF9,AI9),3))/3</f>
        <v>1028.7788022760135</v>
      </c>
      <c r="AZ9" s="111">
        <v>1</v>
      </c>
      <c r="BA9" s="77" t="s">
        <v>197</v>
      </c>
      <c r="BB9" s="137">
        <v>1</v>
      </c>
      <c r="BC9" s="138"/>
      <c r="BD9" s="139"/>
      <c r="DO9" s="67"/>
      <c r="DS9" s="72"/>
    </row>
    <row r="10" spans="1:125" ht="12" customHeight="1">
      <c r="A10" s="55">
        <v>2</v>
      </c>
      <c r="B10" s="55" t="s">
        <v>54</v>
      </c>
      <c r="C10" s="60">
        <v>26161</v>
      </c>
      <c r="D10" s="55" t="s">
        <v>55</v>
      </c>
      <c r="E10" s="55" t="s">
        <v>56</v>
      </c>
      <c r="F10" s="58" t="s">
        <v>57</v>
      </c>
      <c r="G10" s="58" t="s">
        <v>117</v>
      </c>
      <c r="H10" s="59" t="s">
        <v>102</v>
      </c>
      <c r="I10" s="59" t="s">
        <v>51</v>
      </c>
      <c r="J10" s="59" t="s">
        <v>52</v>
      </c>
      <c r="K10" s="64" t="s">
        <v>58</v>
      </c>
      <c r="L10" s="51">
        <v>19</v>
      </c>
      <c r="M10" s="92">
        <v>12</v>
      </c>
      <c r="N10" s="84">
        <f aca="true" t="shared" si="0" ref="N10:N27">L10/L$8*1000</f>
        <v>1000</v>
      </c>
      <c r="O10" s="51">
        <v>21</v>
      </c>
      <c r="P10" s="92">
        <v>75</v>
      </c>
      <c r="Q10" s="84">
        <f aca="true" t="shared" si="1" ref="Q10:Q27">O10/O$8*1000</f>
        <v>1039.6039603960396</v>
      </c>
      <c r="R10" s="52">
        <v>19</v>
      </c>
      <c r="S10" s="96">
        <v>88</v>
      </c>
      <c r="T10" s="84">
        <f>R10/R$8*1000</f>
        <v>969.3877551020407</v>
      </c>
      <c r="U10" s="52">
        <v>19</v>
      </c>
      <c r="V10" s="96">
        <v>9</v>
      </c>
      <c r="W10" s="84">
        <f>U10/U$8*1000</f>
        <v>1010.6382978723404</v>
      </c>
      <c r="X10" s="51"/>
      <c r="Y10" s="92"/>
      <c r="Z10" s="79" t="s">
        <v>195</v>
      </c>
      <c r="AA10" s="51"/>
      <c r="AB10" s="92"/>
      <c r="AC10" s="79" t="s">
        <v>195</v>
      </c>
      <c r="AD10" s="45">
        <v>22</v>
      </c>
      <c r="AE10" s="92">
        <v>22</v>
      </c>
      <c r="AF10" s="84">
        <f>AD10/AD$8*1000</f>
        <v>1000</v>
      </c>
      <c r="AG10" s="45">
        <v>22</v>
      </c>
      <c r="AH10" s="92">
        <v>76</v>
      </c>
      <c r="AI10" s="84">
        <f>AG10/AG$8*1000</f>
        <v>1000</v>
      </c>
      <c r="AJ10" s="104">
        <v>20</v>
      </c>
      <c r="AK10" s="104"/>
      <c r="AL10" s="104"/>
      <c r="AM10" s="104">
        <v>22</v>
      </c>
      <c r="AN10" s="104"/>
      <c r="AO10" s="104"/>
      <c r="AP10" s="104">
        <v>15</v>
      </c>
      <c r="AQ10" s="104"/>
      <c r="AR10" s="104"/>
      <c r="AS10" s="104">
        <v>16</v>
      </c>
      <c r="AT10" s="104"/>
      <c r="AU10" s="104"/>
      <c r="AV10" s="104"/>
      <c r="AW10" s="104"/>
      <c r="AX10" s="104"/>
      <c r="AY10" s="86">
        <f>(LARGE((N10,Q10,T10,W10,Z10,AC10,AF10,AI10),1)+LARGE((N10,Q10,T10,W10,Z10,AC10,AF10,AI10),2)+LARGE((N10,Q10,T10,W10,Z10,AC10,AF10,AI10),3))/3</f>
        <v>1016.7474194227934</v>
      </c>
      <c r="AZ10" s="111">
        <v>2</v>
      </c>
      <c r="BA10" s="77" t="s">
        <v>197</v>
      </c>
      <c r="BB10" s="137">
        <v>2</v>
      </c>
      <c r="BC10" s="138"/>
      <c r="BD10" s="139"/>
      <c r="DS10" s="72"/>
      <c r="DT10" s="73"/>
      <c r="DU10" s="73"/>
    </row>
    <row r="11" spans="1:123" ht="12" customHeight="1">
      <c r="A11" s="55">
        <v>3</v>
      </c>
      <c r="B11" s="55" t="s">
        <v>9</v>
      </c>
      <c r="C11" s="60">
        <v>20201</v>
      </c>
      <c r="D11" s="55" t="s">
        <v>65</v>
      </c>
      <c r="E11" s="55" t="s">
        <v>48</v>
      </c>
      <c r="F11" s="58" t="s">
        <v>116</v>
      </c>
      <c r="G11" s="58" t="s">
        <v>117</v>
      </c>
      <c r="H11" s="59"/>
      <c r="I11" s="59" t="s">
        <v>51</v>
      </c>
      <c r="J11" s="59" t="s">
        <v>52</v>
      </c>
      <c r="K11" s="64" t="s">
        <v>53</v>
      </c>
      <c r="L11" s="51">
        <v>16</v>
      </c>
      <c r="M11" s="92">
        <v>32</v>
      </c>
      <c r="N11" s="84">
        <f t="shared" si="0"/>
        <v>842.1052631578947</v>
      </c>
      <c r="O11" s="51">
        <v>19</v>
      </c>
      <c r="P11" s="92">
        <v>44</v>
      </c>
      <c r="Q11" s="84">
        <f t="shared" si="1"/>
        <v>940.5940594059407</v>
      </c>
      <c r="R11" s="52"/>
      <c r="S11" s="96"/>
      <c r="T11" s="79" t="s">
        <v>195</v>
      </c>
      <c r="U11" s="52"/>
      <c r="V11" s="96"/>
      <c r="W11" s="79" t="s">
        <v>195</v>
      </c>
      <c r="X11" s="76">
        <v>22</v>
      </c>
      <c r="Y11" s="98">
        <v>29</v>
      </c>
      <c r="Z11" s="84">
        <f>X11/X$8*1000</f>
        <v>1067.9611650485438</v>
      </c>
      <c r="AA11" s="76">
        <v>17</v>
      </c>
      <c r="AB11" s="98">
        <v>121</v>
      </c>
      <c r="AC11" s="84">
        <f>AA11/AA$8*1000</f>
        <v>977.0114942528736</v>
      </c>
      <c r="AD11" s="45">
        <v>22</v>
      </c>
      <c r="AE11" s="92">
        <v>28</v>
      </c>
      <c r="AF11" s="84">
        <f>AD11/AD$8*1000</f>
        <v>1000</v>
      </c>
      <c r="AG11" s="45">
        <v>21</v>
      </c>
      <c r="AH11" s="92">
        <v>14</v>
      </c>
      <c r="AI11" s="84">
        <f>AG11/AG$8*1000</f>
        <v>954.5454545454546</v>
      </c>
      <c r="AJ11" s="104">
        <v>19</v>
      </c>
      <c r="AK11" s="104"/>
      <c r="AL11" s="104"/>
      <c r="AM11" s="104">
        <v>22</v>
      </c>
      <c r="AN11" s="104"/>
      <c r="AO11" s="104"/>
      <c r="AP11" s="104">
        <v>17</v>
      </c>
      <c r="AQ11" s="104"/>
      <c r="AR11" s="104"/>
      <c r="AS11" s="104">
        <v>11</v>
      </c>
      <c r="AT11" s="104"/>
      <c r="AU11" s="104"/>
      <c r="AV11" s="104">
        <v>21</v>
      </c>
      <c r="AW11" s="104"/>
      <c r="AX11" s="104"/>
      <c r="AY11" s="86">
        <f>(LARGE((N11,Q11,T11,W11,Z11,AC11,AF11,AI11),1)+LARGE((N11,Q11,T11,W11,Z11,AC11,AF11,AI11),2)+LARGE((N11,Q11,T11,W11,Z11,AC11,AF11,AI11),3))/3</f>
        <v>1014.9908864338058</v>
      </c>
      <c r="AZ11" s="111">
        <v>3</v>
      </c>
      <c r="BA11" s="77" t="s">
        <v>197</v>
      </c>
      <c r="BB11" s="137">
        <v>3</v>
      </c>
      <c r="BC11" s="138"/>
      <c r="BD11" s="139"/>
      <c r="DO11" s="67"/>
      <c r="DS11" s="72"/>
    </row>
    <row r="12" spans="1:123" ht="12" customHeight="1">
      <c r="A12" s="55">
        <v>4</v>
      </c>
      <c r="B12" s="55" t="s">
        <v>67</v>
      </c>
      <c r="C12" s="60">
        <v>23348</v>
      </c>
      <c r="D12" s="55" t="s">
        <v>55</v>
      </c>
      <c r="E12" s="55" t="s">
        <v>56</v>
      </c>
      <c r="F12" s="58" t="s">
        <v>68</v>
      </c>
      <c r="G12" s="58" t="s">
        <v>117</v>
      </c>
      <c r="H12" s="59"/>
      <c r="I12" s="59" t="s">
        <v>51</v>
      </c>
      <c r="J12" s="59" t="s">
        <v>52</v>
      </c>
      <c r="K12" s="64" t="s">
        <v>53</v>
      </c>
      <c r="L12" s="51">
        <v>18</v>
      </c>
      <c r="M12" s="92">
        <v>85</v>
      </c>
      <c r="N12" s="84">
        <f t="shared" si="0"/>
        <v>947.3684210526316</v>
      </c>
      <c r="O12" s="51">
        <v>19</v>
      </c>
      <c r="P12" s="92">
        <v>21</v>
      </c>
      <c r="Q12" s="84">
        <f t="shared" si="1"/>
        <v>940.5940594059407</v>
      </c>
      <c r="R12" s="52">
        <v>14</v>
      </c>
      <c r="S12" s="96">
        <v>159</v>
      </c>
      <c r="T12" s="84">
        <f aca="true" t="shared" si="2" ref="T12:T39">R12/R$8*1000</f>
        <v>714.2857142857142</v>
      </c>
      <c r="U12" s="52">
        <v>19</v>
      </c>
      <c r="V12" s="96">
        <v>16</v>
      </c>
      <c r="W12" s="84">
        <f aca="true" t="shared" si="3" ref="W12:W39">U12/U$8*1000</f>
        <v>1010.6382978723404</v>
      </c>
      <c r="X12" s="51"/>
      <c r="Y12" s="92"/>
      <c r="Z12" s="79" t="s">
        <v>196</v>
      </c>
      <c r="AA12" s="51"/>
      <c r="AB12" s="92"/>
      <c r="AC12" s="79" t="s">
        <v>196</v>
      </c>
      <c r="AD12" s="45">
        <v>21</v>
      </c>
      <c r="AE12" s="92">
        <v>85</v>
      </c>
      <c r="AF12" s="84">
        <f>AD12/AD$8*1000</f>
        <v>954.5454545454546</v>
      </c>
      <c r="AG12" s="45">
        <v>23</v>
      </c>
      <c r="AH12" s="92">
        <v>22</v>
      </c>
      <c r="AI12" s="84">
        <f>AG12/AG$8*1000</f>
        <v>1045.4545454545455</v>
      </c>
      <c r="AJ12" s="104">
        <v>19</v>
      </c>
      <c r="AK12" s="104"/>
      <c r="AL12" s="104"/>
      <c r="AM12" s="104">
        <v>23</v>
      </c>
      <c r="AN12" s="104"/>
      <c r="AO12" s="104"/>
      <c r="AP12" s="104">
        <v>14</v>
      </c>
      <c r="AQ12" s="104"/>
      <c r="AR12" s="104"/>
      <c r="AS12" s="104">
        <v>15</v>
      </c>
      <c r="AT12" s="104"/>
      <c r="AU12" s="104"/>
      <c r="AV12" s="104"/>
      <c r="AW12" s="104"/>
      <c r="AX12" s="104"/>
      <c r="AY12" s="86">
        <f>(LARGE((N12,Q12,T12,W12,Z12,AC12,AF12,AI12),1)+LARGE((N12,Q12,T12,W12,Z12,AC12,AF12,AI12),2)+LARGE((N12,Q12,T12,W12,Z12,AC12,AF12,AI12),3))/3</f>
        <v>1003.5460992907801</v>
      </c>
      <c r="AZ12" s="85">
        <v>4</v>
      </c>
      <c r="BA12" s="77" t="s">
        <v>197</v>
      </c>
      <c r="BB12" s="135">
        <v>4</v>
      </c>
      <c r="BC12" s="140"/>
      <c r="BD12" s="14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0"/>
      <c r="DS12" s="72"/>
    </row>
    <row r="13" spans="1:123" ht="12" customHeight="1">
      <c r="A13" s="55">
        <v>5</v>
      </c>
      <c r="B13" s="55" t="s">
        <v>11</v>
      </c>
      <c r="C13" s="60">
        <v>32874</v>
      </c>
      <c r="D13" s="55" t="s">
        <v>65</v>
      </c>
      <c r="E13" s="55" t="s">
        <v>48</v>
      </c>
      <c r="F13" s="58" t="s">
        <v>117</v>
      </c>
      <c r="G13" s="58"/>
      <c r="H13" s="59"/>
      <c r="I13" s="59" t="s">
        <v>51</v>
      </c>
      <c r="J13" s="59" t="s">
        <v>52</v>
      </c>
      <c r="K13" s="64" t="s">
        <v>53</v>
      </c>
      <c r="L13" s="51">
        <v>19</v>
      </c>
      <c r="M13" s="92">
        <v>102</v>
      </c>
      <c r="N13" s="84">
        <f t="shared" si="0"/>
        <v>1000</v>
      </c>
      <c r="O13" s="51">
        <v>20</v>
      </c>
      <c r="P13" s="92">
        <v>84</v>
      </c>
      <c r="Q13" s="84">
        <f t="shared" si="1"/>
        <v>990.09900990099</v>
      </c>
      <c r="R13" s="52">
        <v>19</v>
      </c>
      <c r="S13" s="96">
        <v>86</v>
      </c>
      <c r="T13" s="84">
        <f t="shared" si="2"/>
        <v>969.3877551020407</v>
      </c>
      <c r="U13" s="52">
        <v>18</v>
      </c>
      <c r="V13" s="96">
        <v>21</v>
      </c>
      <c r="W13" s="84">
        <f t="shared" si="3"/>
        <v>957.4468085106382</v>
      </c>
      <c r="X13" s="76">
        <v>19</v>
      </c>
      <c r="Y13" s="98">
        <v>18</v>
      </c>
      <c r="Z13" s="84">
        <f aca="true" t="shared" si="4" ref="Z13:Z48">X13/X$8*1000</f>
        <v>922.3300970873786</v>
      </c>
      <c r="AA13" s="76">
        <v>14</v>
      </c>
      <c r="AB13" s="98">
        <v>93</v>
      </c>
      <c r="AC13" s="84">
        <f aca="true" t="shared" si="5" ref="AC13:AC48">AA13/AA$8*1000</f>
        <v>804.5977011494253</v>
      </c>
      <c r="AD13" s="45"/>
      <c r="AE13" s="92"/>
      <c r="AF13" s="79" t="s">
        <v>195</v>
      </c>
      <c r="AG13" s="45"/>
      <c r="AH13" s="92"/>
      <c r="AI13" s="79" t="s">
        <v>195</v>
      </c>
      <c r="AJ13" s="104"/>
      <c r="AK13" s="104"/>
      <c r="AL13" s="104"/>
      <c r="AM13" s="104"/>
      <c r="AN13" s="104"/>
      <c r="AO13" s="104"/>
      <c r="AP13" s="104">
        <v>15</v>
      </c>
      <c r="AQ13" s="104"/>
      <c r="AR13" s="104"/>
      <c r="AS13" s="104">
        <v>16</v>
      </c>
      <c r="AT13" s="104"/>
      <c r="AU13" s="104"/>
      <c r="AV13" s="104"/>
      <c r="AW13" s="104"/>
      <c r="AX13" s="104"/>
      <c r="AY13" s="86">
        <f>(LARGE((N13,Q13,T13,W13,Z13,AC13,AF13,AI13),1)+LARGE((N13,Q13,T13,W13,Z13,AC13,AF13,AI13),2)+LARGE((N13,Q13,T13,W13,Z13,AC13,AF13,AI13),3))/3</f>
        <v>986.4955883343437</v>
      </c>
      <c r="AZ13" s="85">
        <v>5</v>
      </c>
      <c r="BA13" s="77" t="s">
        <v>197</v>
      </c>
      <c r="BB13" s="135">
        <v>5</v>
      </c>
      <c r="BC13" s="140"/>
      <c r="BD13" s="14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0"/>
      <c r="DS13" s="72"/>
    </row>
    <row r="14" spans="1:123" ht="12" customHeight="1">
      <c r="A14" s="55">
        <v>6</v>
      </c>
      <c r="B14" s="55" t="s">
        <v>70</v>
      </c>
      <c r="C14" s="60">
        <v>25163</v>
      </c>
      <c r="D14" s="55" t="s">
        <v>65</v>
      </c>
      <c r="E14" s="55" t="s">
        <v>48</v>
      </c>
      <c r="F14" s="58" t="s">
        <v>116</v>
      </c>
      <c r="G14" s="58" t="s">
        <v>117</v>
      </c>
      <c r="H14" s="59"/>
      <c r="I14" s="59" t="s">
        <v>71</v>
      </c>
      <c r="J14" s="59" t="s">
        <v>52</v>
      </c>
      <c r="K14" s="64" t="s">
        <v>100</v>
      </c>
      <c r="L14" s="51">
        <v>12</v>
      </c>
      <c r="M14" s="92">
        <v>31</v>
      </c>
      <c r="N14" s="84">
        <f t="shared" si="0"/>
        <v>631.578947368421</v>
      </c>
      <c r="O14" s="51">
        <v>20</v>
      </c>
      <c r="P14" s="92">
        <v>31</v>
      </c>
      <c r="Q14" s="84">
        <f t="shared" si="1"/>
        <v>990.09900990099</v>
      </c>
      <c r="R14" s="52">
        <v>18</v>
      </c>
      <c r="S14" s="96">
        <v>106</v>
      </c>
      <c r="T14" s="84">
        <f t="shared" si="2"/>
        <v>918.3673469387754</v>
      </c>
      <c r="U14" s="52">
        <v>18</v>
      </c>
      <c r="V14" s="96">
        <v>50</v>
      </c>
      <c r="W14" s="84">
        <f t="shared" si="3"/>
        <v>957.4468085106382</v>
      </c>
      <c r="X14" s="76">
        <v>20</v>
      </c>
      <c r="Y14" s="98">
        <v>20</v>
      </c>
      <c r="Z14" s="84">
        <f t="shared" si="4"/>
        <v>970.8737864077669</v>
      </c>
      <c r="AA14" s="76">
        <v>15</v>
      </c>
      <c r="AB14" s="98">
        <v>157</v>
      </c>
      <c r="AC14" s="84">
        <f t="shared" si="5"/>
        <v>862.0689655172414</v>
      </c>
      <c r="AD14" s="45">
        <v>22</v>
      </c>
      <c r="AE14" s="92">
        <v>45</v>
      </c>
      <c r="AF14" s="84">
        <f aca="true" t="shared" si="6" ref="AF14:AF20">AD14/AD$8*1000</f>
        <v>1000</v>
      </c>
      <c r="AG14" s="45">
        <v>22</v>
      </c>
      <c r="AH14" s="92">
        <v>20</v>
      </c>
      <c r="AI14" s="84">
        <f>AG14/AG$8*1000</f>
        <v>1000</v>
      </c>
      <c r="AJ14" s="104">
        <v>20</v>
      </c>
      <c r="AK14" s="104"/>
      <c r="AL14" s="104"/>
      <c r="AM14" s="104">
        <v>22</v>
      </c>
      <c r="AN14" s="104"/>
      <c r="AO14" s="104"/>
      <c r="AP14" s="104"/>
      <c r="AQ14" s="104"/>
      <c r="AR14" s="104"/>
      <c r="AS14" s="104"/>
      <c r="AT14" s="104"/>
      <c r="AU14" s="104"/>
      <c r="AV14" s="104">
        <v>19</v>
      </c>
      <c r="AW14" s="104"/>
      <c r="AX14" s="104"/>
      <c r="AY14" s="86">
        <f>(LARGE((N14,Q14,T14,W14,Z14,AC14,AF14,AI14),1)+LARGE((N14,Q14,T14,W14,Z14,AC14,AF14,AI14),2)+LARGE((N14,Q14,T14,W14,Z14,AC14,AF14,AI14),3)+LARGE((N14,Q14,T14,W14,Z14,AC14,AF14,AI14),4)+LARGE((N14,Q14,T14,W14,Z14,AC14,AF14,AI14),5))/5</f>
        <v>983.683920963879</v>
      </c>
      <c r="AZ14" s="85">
        <v>6</v>
      </c>
      <c r="BA14" s="77"/>
      <c r="BB14" s="135">
        <v>6</v>
      </c>
      <c r="BC14" s="140"/>
      <c r="BD14" s="137">
        <v>1</v>
      </c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S14" s="72"/>
    </row>
    <row r="15" spans="1:123" ht="12" customHeight="1">
      <c r="A15" s="55">
        <v>7</v>
      </c>
      <c r="B15" s="55" t="s">
        <v>76</v>
      </c>
      <c r="C15" s="60">
        <v>27307</v>
      </c>
      <c r="D15" s="55" t="s">
        <v>65</v>
      </c>
      <c r="E15" s="55" t="s">
        <v>106</v>
      </c>
      <c r="F15" s="58" t="s">
        <v>118</v>
      </c>
      <c r="G15" s="58" t="s">
        <v>117</v>
      </c>
      <c r="H15" s="59" t="s">
        <v>119</v>
      </c>
      <c r="I15" s="59" t="s">
        <v>71</v>
      </c>
      <c r="J15" s="59" t="s">
        <v>77</v>
      </c>
      <c r="K15" s="64" t="s">
        <v>53</v>
      </c>
      <c r="L15" s="51">
        <v>14</v>
      </c>
      <c r="M15" s="92">
        <v>104</v>
      </c>
      <c r="N15" s="84">
        <f t="shared" si="0"/>
        <v>736.8421052631578</v>
      </c>
      <c r="O15" s="51">
        <v>21</v>
      </c>
      <c r="P15" s="92">
        <v>54</v>
      </c>
      <c r="Q15" s="84">
        <f t="shared" si="1"/>
        <v>1039.6039603960396</v>
      </c>
      <c r="R15" s="52">
        <v>20</v>
      </c>
      <c r="S15" s="96">
        <v>217</v>
      </c>
      <c r="T15" s="84">
        <f t="shared" si="2"/>
        <v>1020.4081632653061</v>
      </c>
      <c r="U15" s="52">
        <v>16</v>
      </c>
      <c r="V15" s="96">
        <v>174</v>
      </c>
      <c r="W15" s="84">
        <f t="shared" si="3"/>
        <v>851.063829787234</v>
      </c>
      <c r="X15" s="76">
        <v>16</v>
      </c>
      <c r="Y15" s="98">
        <v>28</v>
      </c>
      <c r="Z15" s="84">
        <f t="shared" si="4"/>
        <v>776.6990291262135</v>
      </c>
      <c r="AA15" s="76">
        <v>16</v>
      </c>
      <c r="AB15" s="98">
        <v>24</v>
      </c>
      <c r="AC15" s="84">
        <f t="shared" si="5"/>
        <v>919.5402298850576</v>
      </c>
      <c r="AD15" s="45">
        <v>20</v>
      </c>
      <c r="AE15" s="92">
        <v>115</v>
      </c>
      <c r="AF15" s="84">
        <f t="shared" si="6"/>
        <v>909.090909090909</v>
      </c>
      <c r="AG15" s="45">
        <v>22</v>
      </c>
      <c r="AH15" s="92">
        <v>27</v>
      </c>
      <c r="AI15" s="84">
        <f>AG15/AG$8*1000</f>
        <v>1000</v>
      </c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86">
        <f>(LARGE((N15,Q15,T15,W15,Z15,AC15,AF15,AI15),1)+LARGE((N15,Q15,T15,W15,Z15,AC15,AF15,AI15),2)+LARGE((N15,Q15,T15,W15,Z15,AC15,AF15,AI15),3)+LARGE((N15,Q15,T15,W15,Z15,AC15,AF15,AI15),4)+LARGE((N15,Q15,T15,W15,Z15,AC15,AF15,AI15),5))/5</f>
        <v>977.7286525274625</v>
      </c>
      <c r="AZ15" s="85">
        <v>7</v>
      </c>
      <c r="BA15" s="77"/>
      <c r="BB15" s="135"/>
      <c r="BC15" s="137">
        <v>1</v>
      </c>
      <c r="BD15" s="137">
        <v>2</v>
      </c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S15" s="72"/>
    </row>
    <row r="16" spans="1:123" ht="12" customHeight="1">
      <c r="A16" s="55">
        <v>8</v>
      </c>
      <c r="B16" s="55" t="s">
        <v>115</v>
      </c>
      <c r="C16" s="60">
        <v>29587</v>
      </c>
      <c r="D16" s="55" t="s">
        <v>47</v>
      </c>
      <c r="E16" s="55" t="s">
        <v>48</v>
      </c>
      <c r="F16" s="58" t="s">
        <v>116</v>
      </c>
      <c r="G16" s="58" t="s">
        <v>117</v>
      </c>
      <c r="H16" s="59"/>
      <c r="I16" s="59" t="s">
        <v>51</v>
      </c>
      <c r="J16" s="59" t="s">
        <v>52</v>
      </c>
      <c r="K16" s="62" t="s">
        <v>53</v>
      </c>
      <c r="L16" s="51">
        <v>20</v>
      </c>
      <c r="M16" s="92">
        <v>52</v>
      </c>
      <c r="N16" s="84">
        <f t="shared" si="0"/>
        <v>1052.6315789473683</v>
      </c>
      <c r="O16" s="51">
        <v>19</v>
      </c>
      <c r="P16" s="92">
        <v>38</v>
      </c>
      <c r="Q16" s="84">
        <f t="shared" si="1"/>
        <v>940.5940594059407</v>
      </c>
      <c r="R16" s="52">
        <v>12</v>
      </c>
      <c r="S16" s="96">
        <v>214</v>
      </c>
      <c r="T16" s="84">
        <f t="shared" si="2"/>
        <v>612.2448979591836</v>
      </c>
      <c r="U16" s="52">
        <v>18</v>
      </c>
      <c r="V16" s="96">
        <v>40</v>
      </c>
      <c r="W16" s="84">
        <f t="shared" si="3"/>
        <v>957.4468085106382</v>
      </c>
      <c r="X16" s="76">
        <v>18</v>
      </c>
      <c r="Y16" s="98">
        <v>78</v>
      </c>
      <c r="Z16" s="84">
        <f t="shared" si="4"/>
        <v>873.7864077669902</v>
      </c>
      <c r="AA16" s="76">
        <v>12</v>
      </c>
      <c r="AB16" s="98">
        <v>85</v>
      </c>
      <c r="AC16" s="84">
        <f t="shared" si="5"/>
        <v>689.6551724137931</v>
      </c>
      <c r="AD16" s="45">
        <v>22</v>
      </c>
      <c r="AE16" s="92">
        <v>81</v>
      </c>
      <c r="AF16" s="84">
        <f t="shared" si="6"/>
        <v>1000</v>
      </c>
      <c r="AG16" s="45">
        <v>18</v>
      </c>
      <c r="AH16" s="92">
        <v>25</v>
      </c>
      <c r="AI16" s="84">
        <f>AG16/AG$8*1000</f>
        <v>818.1818181818182</v>
      </c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86">
        <f>(LARGE((N16,Q16,T16,W16,Z16,AC16,AF16,AI16),1)+LARGE((N16,Q16,T16,W16,Z16,AC16,AF16,AI16),2)+LARGE((N16,Q16,T16,W16,Z16,AC16,AF16,AI16),3)+LARGE((N16,Q16,T16,W16,Z16,AC16,AF16,AI16),4)+LARGE((N16,Q16,T16,W16,Z16,AC16,AF16,AI16),5))/5</f>
        <v>964.8917709261875</v>
      </c>
      <c r="AZ16" s="85">
        <v>8</v>
      </c>
      <c r="BA16" s="77"/>
      <c r="BB16" s="135">
        <v>7</v>
      </c>
      <c r="BC16" s="136"/>
      <c r="BD16" s="135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S16" s="72"/>
    </row>
    <row r="17" spans="1:123" ht="12" customHeight="1">
      <c r="A17" s="55">
        <v>9</v>
      </c>
      <c r="B17" s="55" t="s">
        <v>59</v>
      </c>
      <c r="C17" s="60">
        <v>25490</v>
      </c>
      <c r="D17" s="55" t="s">
        <v>55</v>
      </c>
      <c r="E17" s="55" t="s">
        <v>60</v>
      </c>
      <c r="F17" s="58" t="s">
        <v>61</v>
      </c>
      <c r="G17" s="58" t="s">
        <v>62</v>
      </c>
      <c r="H17" s="59" t="s">
        <v>102</v>
      </c>
      <c r="I17" s="59" t="s">
        <v>51</v>
      </c>
      <c r="J17" s="59" t="s">
        <v>63</v>
      </c>
      <c r="K17" s="65" t="s">
        <v>69</v>
      </c>
      <c r="L17" s="51">
        <v>16</v>
      </c>
      <c r="M17" s="92">
        <v>87</v>
      </c>
      <c r="N17" s="84">
        <f t="shared" si="0"/>
        <v>842.1052631578947</v>
      </c>
      <c r="O17" s="51">
        <v>19</v>
      </c>
      <c r="P17" s="92">
        <v>48</v>
      </c>
      <c r="Q17" s="84">
        <f t="shared" si="1"/>
        <v>940.5940594059407</v>
      </c>
      <c r="R17" s="52">
        <v>18</v>
      </c>
      <c r="S17" s="96">
        <v>179</v>
      </c>
      <c r="T17" s="84">
        <f t="shared" si="2"/>
        <v>918.3673469387754</v>
      </c>
      <c r="U17" s="52">
        <v>17</v>
      </c>
      <c r="V17" s="96">
        <v>108</v>
      </c>
      <c r="W17" s="84">
        <f t="shared" si="3"/>
        <v>904.2553191489361</v>
      </c>
      <c r="X17" s="76">
        <v>20</v>
      </c>
      <c r="Y17" s="98">
        <v>99</v>
      </c>
      <c r="Z17" s="84">
        <f t="shared" si="4"/>
        <v>970.8737864077669</v>
      </c>
      <c r="AA17" s="76">
        <v>14</v>
      </c>
      <c r="AB17" s="98">
        <v>112</v>
      </c>
      <c r="AC17" s="84">
        <f t="shared" si="5"/>
        <v>804.5977011494253</v>
      </c>
      <c r="AD17" s="45"/>
      <c r="AE17" s="92"/>
      <c r="AF17" s="84">
        <f t="shared" si="6"/>
        <v>0</v>
      </c>
      <c r="AG17" s="85"/>
      <c r="AH17" s="92"/>
      <c r="AI17" s="84">
        <v>0</v>
      </c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86">
        <f>(LARGE((N17,Q17,T17,W17,Z17,AC17,AF17,AI17),1)+LARGE((N17,Q17,T17,W17,Z17,AC17,AF17,AI17),2)+LARGE((N17,Q17,T17,W17,Z17,AC17,AF17,AI17),3)+LARGE((N17,Q17,T17,W17,Z17,AC17,AF17,AI17),4)+LARGE((N17,Q17,T17,W17,Z17,AC17,AF17,AI17),5))/5</f>
        <v>915.2391550118627</v>
      </c>
      <c r="AZ17" s="85">
        <v>9</v>
      </c>
      <c r="BA17" s="77"/>
      <c r="BB17" s="135"/>
      <c r="BC17" s="137">
        <v>2</v>
      </c>
      <c r="BD17" s="135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S17" s="72"/>
    </row>
    <row r="18" spans="1:123" ht="12" customHeight="1">
      <c r="A18" s="55">
        <v>10</v>
      </c>
      <c r="B18" s="55" t="s">
        <v>72</v>
      </c>
      <c r="C18" s="60">
        <v>36420</v>
      </c>
      <c r="D18" s="55" t="s">
        <v>47</v>
      </c>
      <c r="E18" s="55" t="s">
        <v>56</v>
      </c>
      <c r="F18" s="58" t="s">
        <v>57</v>
      </c>
      <c r="G18" s="58" t="s">
        <v>117</v>
      </c>
      <c r="H18" s="59"/>
      <c r="I18" s="59" t="s">
        <v>51</v>
      </c>
      <c r="J18" s="59" t="s">
        <v>74</v>
      </c>
      <c r="K18" s="62" t="s">
        <v>53</v>
      </c>
      <c r="L18" s="51">
        <v>13</v>
      </c>
      <c r="M18" s="92">
        <v>86</v>
      </c>
      <c r="N18" s="84">
        <f t="shared" si="0"/>
        <v>684.2105263157895</v>
      </c>
      <c r="O18" s="51">
        <v>18</v>
      </c>
      <c r="P18" s="92">
        <v>73</v>
      </c>
      <c r="Q18" s="84">
        <f t="shared" si="1"/>
        <v>891.0891089108911</v>
      </c>
      <c r="R18" s="52">
        <v>13</v>
      </c>
      <c r="S18" s="96">
        <v>90</v>
      </c>
      <c r="T18" s="84">
        <f t="shared" si="2"/>
        <v>663.2653061224489</v>
      </c>
      <c r="U18" s="52">
        <v>13</v>
      </c>
      <c r="V18" s="96">
        <v>17</v>
      </c>
      <c r="W18" s="84">
        <f t="shared" si="3"/>
        <v>691.4893617021276</v>
      </c>
      <c r="X18" s="76">
        <v>19</v>
      </c>
      <c r="Y18" s="98">
        <v>7</v>
      </c>
      <c r="Z18" s="84">
        <f t="shared" si="4"/>
        <v>922.3300970873786</v>
      </c>
      <c r="AA18" s="76">
        <v>13</v>
      </c>
      <c r="AB18" s="98">
        <v>74</v>
      </c>
      <c r="AC18" s="84">
        <f t="shared" si="5"/>
        <v>747.1264367816093</v>
      </c>
      <c r="AD18" s="107">
        <v>22</v>
      </c>
      <c r="AE18" s="108">
        <v>74</v>
      </c>
      <c r="AF18" s="84">
        <f t="shared" si="6"/>
        <v>1000</v>
      </c>
      <c r="AG18" s="85">
        <v>21</v>
      </c>
      <c r="AH18" s="92">
        <v>10</v>
      </c>
      <c r="AI18" s="84">
        <f>AG18/AG$8*1000</f>
        <v>954.5454545454546</v>
      </c>
      <c r="AJ18" s="104">
        <v>20</v>
      </c>
      <c r="AK18" s="104"/>
      <c r="AL18" s="104"/>
      <c r="AM18" s="104">
        <v>14</v>
      </c>
      <c r="AN18" s="104"/>
      <c r="AO18" s="104"/>
      <c r="AP18" s="104">
        <v>11</v>
      </c>
      <c r="AQ18" s="104"/>
      <c r="AR18" s="104"/>
      <c r="AS18" s="104">
        <v>9</v>
      </c>
      <c r="AT18" s="104"/>
      <c r="AU18" s="104"/>
      <c r="AV18" s="104"/>
      <c r="AW18" s="104"/>
      <c r="AX18" s="104"/>
      <c r="AY18" s="86">
        <f>(LARGE((N18,Q18,T18,W18,Z18,AC18,AF18,AI18),1)+LARGE((N18,Q18,T18,W18,Z18,AC18,AF18,AI18),2)+LARGE((N18,Q18,T18,W18,Z18,AC18,AF18,AI18),3)+LARGE((N18,Q18,T18,W18,Z18,AC18,AF18,AI18),4)+LARGE((N18,Q18,T18,W18,Z18,AC18,AF18,AI18),5))/5</f>
        <v>903.0182194650666</v>
      </c>
      <c r="AZ18" s="85">
        <v>10</v>
      </c>
      <c r="BA18" s="77"/>
      <c r="BB18" s="135">
        <v>8</v>
      </c>
      <c r="BC18" s="136"/>
      <c r="BD18" s="135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S18" s="72"/>
    </row>
    <row r="19" spans="1:123" ht="12" customHeight="1">
      <c r="A19" s="55">
        <v>11</v>
      </c>
      <c r="B19" s="55" t="s">
        <v>105</v>
      </c>
      <c r="C19" s="60">
        <v>24733</v>
      </c>
      <c r="D19" s="55" t="s">
        <v>65</v>
      </c>
      <c r="E19" s="55" t="s">
        <v>106</v>
      </c>
      <c r="F19" s="58" t="s">
        <v>118</v>
      </c>
      <c r="G19" s="58" t="s">
        <v>117</v>
      </c>
      <c r="H19" s="59" t="s">
        <v>117</v>
      </c>
      <c r="I19" s="59" t="s">
        <v>71</v>
      </c>
      <c r="J19" s="59" t="s">
        <v>77</v>
      </c>
      <c r="K19" s="64" t="s">
        <v>75</v>
      </c>
      <c r="L19" s="51">
        <v>14</v>
      </c>
      <c r="M19" s="92">
        <v>114</v>
      </c>
      <c r="N19" s="84">
        <f t="shared" si="0"/>
        <v>736.8421052631578</v>
      </c>
      <c r="O19" s="51">
        <v>15</v>
      </c>
      <c r="P19" s="92">
        <v>56</v>
      </c>
      <c r="Q19" s="84">
        <f t="shared" si="1"/>
        <v>742.5742574257425</v>
      </c>
      <c r="R19" s="52">
        <v>22</v>
      </c>
      <c r="S19" s="96">
        <v>180</v>
      </c>
      <c r="T19" s="84">
        <f t="shared" si="2"/>
        <v>1122.4489795918366</v>
      </c>
      <c r="U19" s="52">
        <v>18</v>
      </c>
      <c r="V19" s="96">
        <v>50</v>
      </c>
      <c r="W19" s="84">
        <f t="shared" si="3"/>
        <v>957.4468085106382</v>
      </c>
      <c r="X19" s="76">
        <v>15</v>
      </c>
      <c r="Y19" s="98">
        <v>34</v>
      </c>
      <c r="Z19" s="84">
        <f t="shared" si="4"/>
        <v>728.1553398058252</v>
      </c>
      <c r="AA19" s="76">
        <v>11</v>
      </c>
      <c r="AB19" s="98">
        <v>98</v>
      </c>
      <c r="AC19" s="84">
        <f t="shared" si="5"/>
        <v>632.183908045977</v>
      </c>
      <c r="AD19" s="45">
        <v>18</v>
      </c>
      <c r="AE19" s="92">
        <v>90</v>
      </c>
      <c r="AF19" s="84">
        <f t="shared" si="6"/>
        <v>818.1818181818182</v>
      </c>
      <c r="AG19" s="85">
        <v>19</v>
      </c>
      <c r="AH19" s="92">
        <v>18</v>
      </c>
      <c r="AI19" s="84">
        <f>AG19/AG$8*1000</f>
        <v>863.6363636363636</v>
      </c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86">
        <f>(LARGE((N19,Q19,T19,W19,Z19,AC19,AF19,AI19),1)+LARGE((N19,Q19,T19,W19,Z19,AC19,AF19,AI19),2)+LARGE((N19,Q19,T19,W19,Z19,AC19,AF19,AI19),3)+LARGE((N19,Q19,T19,W19,Z19,AC19,AF19,AI19),4)+LARGE((N19,Q19,T19,W19,Z19,AC19,AF19,AI19),5))/5</f>
        <v>900.8576454692799</v>
      </c>
      <c r="AZ19" s="85">
        <v>11</v>
      </c>
      <c r="BA19" s="77"/>
      <c r="BB19" s="135">
        <v>9</v>
      </c>
      <c r="BC19" s="136"/>
      <c r="BD19" s="137">
        <v>3</v>
      </c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R19" s="73"/>
      <c r="DS19" s="72"/>
    </row>
    <row r="20" spans="1:119" ht="12" customHeight="1">
      <c r="A20" s="55">
        <v>12</v>
      </c>
      <c r="B20" s="55" t="s">
        <v>20</v>
      </c>
      <c r="C20" s="60">
        <v>33045</v>
      </c>
      <c r="D20" s="55" t="s">
        <v>47</v>
      </c>
      <c r="E20" s="55" t="s">
        <v>48</v>
      </c>
      <c r="F20" s="58" t="s">
        <v>116</v>
      </c>
      <c r="G20" s="58" t="s">
        <v>117</v>
      </c>
      <c r="H20" s="59"/>
      <c r="I20" s="59" t="s">
        <v>51</v>
      </c>
      <c r="J20" s="59" t="s">
        <v>52</v>
      </c>
      <c r="K20" s="62" t="s">
        <v>78</v>
      </c>
      <c r="L20" s="51">
        <v>14</v>
      </c>
      <c r="M20" s="92">
        <v>98</v>
      </c>
      <c r="N20" s="84">
        <f t="shared" si="0"/>
        <v>736.8421052631578</v>
      </c>
      <c r="O20" s="51">
        <v>17</v>
      </c>
      <c r="P20" s="92">
        <v>100</v>
      </c>
      <c r="Q20" s="84">
        <f t="shared" si="1"/>
        <v>841.5841584158417</v>
      </c>
      <c r="R20" s="52"/>
      <c r="S20" s="96"/>
      <c r="T20" s="84">
        <f t="shared" si="2"/>
        <v>0</v>
      </c>
      <c r="U20" s="52"/>
      <c r="V20" s="96"/>
      <c r="W20" s="84">
        <f t="shared" si="3"/>
        <v>0</v>
      </c>
      <c r="X20" s="76">
        <v>18</v>
      </c>
      <c r="Y20" s="98">
        <v>30</v>
      </c>
      <c r="Z20" s="84">
        <f t="shared" si="4"/>
        <v>873.7864077669902</v>
      </c>
      <c r="AA20" s="76">
        <v>15</v>
      </c>
      <c r="AB20" s="98">
        <v>40</v>
      </c>
      <c r="AC20" s="84">
        <f t="shared" si="5"/>
        <v>862.0689655172414</v>
      </c>
      <c r="AD20" s="45">
        <v>21</v>
      </c>
      <c r="AE20" s="92">
        <v>120</v>
      </c>
      <c r="AF20" s="84">
        <f t="shared" si="6"/>
        <v>954.5454545454546</v>
      </c>
      <c r="AG20" s="85">
        <v>21</v>
      </c>
      <c r="AH20" s="92">
        <v>33</v>
      </c>
      <c r="AI20" s="84">
        <f>AG20/AG$8*1000</f>
        <v>954.5454545454546</v>
      </c>
      <c r="AJ20" s="104">
        <v>15</v>
      </c>
      <c r="AK20" s="104"/>
      <c r="AL20" s="104"/>
      <c r="AM20" s="104">
        <v>15</v>
      </c>
      <c r="AN20" s="104"/>
      <c r="AO20" s="104"/>
      <c r="AP20" s="104">
        <v>10</v>
      </c>
      <c r="AQ20" s="104"/>
      <c r="AR20" s="104"/>
      <c r="AS20" s="104">
        <v>17</v>
      </c>
      <c r="AT20" s="104"/>
      <c r="AU20" s="104"/>
      <c r="AV20" s="104"/>
      <c r="AW20" s="104"/>
      <c r="AX20" s="104"/>
      <c r="AY20" s="86">
        <f>(LARGE((N20,Q20,T20,W20,Z20,AC20,AF20,AI20),1)+LARGE((N20,Q20,T20,W20,Z20,AC20,AF20,AI20),2)+LARGE((N20,Q20,T20,W20,Z20,AC20,AF20,AI20),3)+LARGE((N20,Q20,T20,W20,Z20,AC20,AF20,AI20),4)+LARGE((N20,Q20,T20,W20,Z20,AC20,AF20,AI20),5))/5</f>
        <v>897.3060881581965</v>
      </c>
      <c r="AZ20" s="85">
        <v>12</v>
      </c>
      <c r="BA20" s="77"/>
      <c r="BB20" s="135">
        <v>10</v>
      </c>
      <c r="BC20" s="136"/>
      <c r="BD20" s="135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</row>
    <row r="21" spans="1:123" ht="12" customHeight="1">
      <c r="A21" s="55">
        <v>13</v>
      </c>
      <c r="B21" s="55" t="s">
        <v>10</v>
      </c>
      <c r="C21" s="60">
        <v>22046</v>
      </c>
      <c r="D21" s="55" t="s">
        <v>65</v>
      </c>
      <c r="E21" s="55" t="s">
        <v>48</v>
      </c>
      <c r="F21" s="58" t="s">
        <v>116</v>
      </c>
      <c r="G21" s="58" t="s">
        <v>117</v>
      </c>
      <c r="H21" s="59"/>
      <c r="I21" s="59" t="s">
        <v>51</v>
      </c>
      <c r="J21" s="59" t="s">
        <v>63</v>
      </c>
      <c r="K21" s="64" t="s">
        <v>78</v>
      </c>
      <c r="L21" s="51">
        <v>14</v>
      </c>
      <c r="M21" s="92">
        <v>116</v>
      </c>
      <c r="N21" s="84">
        <f t="shared" si="0"/>
        <v>736.8421052631578</v>
      </c>
      <c r="O21" s="51">
        <v>14</v>
      </c>
      <c r="P21" s="92">
        <v>29</v>
      </c>
      <c r="Q21" s="84">
        <f t="shared" si="1"/>
        <v>693.0693069306931</v>
      </c>
      <c r="R21" s="51">
        <v>15</v>
      </c>
      <c r="S21" s="92">
        <v>147</v>
      </c>
      <c r="T21" s="84">
        <f t="shared" si="2"/>
        <v>765.3061224489795</v>
      </c>
      <c r="U21" s="52">
        <v>13</v>
      </c>
      <c r="V21" s="96">
        <v>42</v>
      </c>
      <c r="W21" s="84">
        <f t="shared" si="3"/>
        <v>691.4893617021276</v>
      </c>
      <c r="X21" s="76">
        <v>16</v>
      </c>
      <c r="Y21" s="98">
        <v>109</v>
      </c>
      <c r="Z21" s="84">
        <f t="shared" si="4"/>
        <v>776.6990291262135</v>
      </c>
      <c r="AA21" s="76">
        <v>20</v>
      </c>
      <c r="AB21" s="98">
        <v>60</v>
      </c>
      <c r="AC21" s="84">
        <f t="shared" si="5"/>
        <v>1149.425287356322</v>
      </c>
      <c r="AD21" s="45"/>
      <c r="AE21" s="92"/>
      <c r="AF21" s="79" t="s">
        <v>196</v>
      </c>
      <c r="AG21" s="85"/>
      <c r="AH21" s="92"/>
      <c r="AI21" s="79" t="s">
        <v>196</v>
      </c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86">
        <f>(LARGE((N21,Q21,T21,W21,Z21,AC21,AF21,AI21),1)+LARGE((N21,Q21,T21,W21,Z21,AC21,AF21,AI21),2)+LARGE((N21,Q21,T21,W21,Z21,AC21,AF21,AI21),3))/3</f>
        <v>897.1434796438383</v>
      </c>
      <c r="AZ21" s="85">
        <v>12</v>
      </c>
      <c r="BA21" s="77" t="s">
        <v>197</v>
      </c>
      <c r="BB21" s="135"/>
      <c r="BC21" s="137">
        <v>3</v>
      </c>
      <c r="BD21" s="135"/>
      <c r="DO21" s="69"/>
      <c r="DS21" s="72"/>
    </row>
    <row r="22" spans="1:123" ht="12" customHeight="1">
      <c r="A22" s="55">
        <v>14</v>
      </c>
      <c r="B22" s="55" t="s">
        <v>14</v>
      </c>
      <c r="C22" s="60">
        <v>28291</v>
      </c>
      <c r="D22" s="55" t="s">
        <v>47</v>
      </c>
      <c r="E22" s="55" t="s">
        <v>48</v>
      </c>
      <c r="F22" s="58" t="s">
        <v>117</v>
      </c>
      <c r="G22" s="58"/>
      <c r="H22" s="59"/>
      <c r="I22" s="59" t="s">
        <v>51</v>
      </c>
      <c r="J22" s="59" t="s">
        <v>63</v>
      </c>
      <c r="K22" s="64" t="s">
        <v>53</v>
      </c>
      <c r="L22" s="51">
        <v>12</v>
      </c>
      <c r="M22" s="92">
        <v>34</v>
      </c>
      <c r="N22" s="84">
        <f t="shared" si="0"/>
        <v>631.578947368421</v>
      </c>
      <c r="O22" s="51">
        <v>18</v>
      </c>
      <c r="P22" s="92">
        <v>60</v>
      </c>
      <c r="Q22" s="84">
        <f t="shared" si="1"/>
        <v>891.0891089108911</v>
      </c>
      <c r="R22" s="52">
        <v>12</v>
      </c>
      <c r="S22" s="96">
        <v>178</v>
      </c>
      <c r="T22" s="84">
        <f t="shared" si="2"/>
        <v>612.2448979591836</v>
      </c>
      <c r="U22" s="52">
        <v>17</v>
      </c>
      <c r="V22" s="96">
        <v>115</v>
      </c>
      <c r="W22" s="84">
        <f t="shared" si="3"/>
        <v>904.2553191489361</v>
      </c>
      <c r="X22" s="76">
        <v>9</v>
      </c>
      <c r="Y22" s="98">
        <v>17</v>
      </c>
      <c r="Z22" s="84">
        <f t="shared" si="4"/>
        <v>436.8932038834951</v>
      </c>
      <c r="AA22" s="76">
        <v>15</v>
      </c>
      <c r="AB22" s="98">
        <v>28</v>
      </c>
      <c r="AC22" s="84">
        <f t="shared" si="5"/>
        <v>862.0689655172414</v>
      </c>
      <c r="AD22" s="45">
        <v>21</v>
      </c>
      <c r="AE22" s="92">
        <v>15</v>
      </c>
      <c r="AF22" s="84">
        <f aca="true" t="shared" si="7" ref="AF22:AF53">AD22/AD$8*1000</f>
        <v>954.5454545454546</v>
      </c>
      <c r="AG22" s="85">
        <v>19</v>
      </c>
      <c r="AH22" s="92">
        <v>76</v>
      </c>
      <c r="AI22" s="84">
        <f aca="true" t="shared" si="8" ref="AI22:AI53">AG22/AG$8*1000</f>
        <v>863.6363636363636</v>
      </c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86">
        <f>(LARGE((N22,Q22,T22,W22,Z22,AC22,AF22,AI22),1)+LARGE((N22,Q22,T22,W22,Z22,AC22,AF22,AI22),2)+LARGE((N22,Q22,T22,W22,Z22,AC22,AF22,AI22),3)+LARGE((N22,Q22,T22,W22,Z22,AC22,AF22,AI22),4)+LARGE((N22,Q22,T22,W22,Z22,AC22,AF22,AI22),5))/5</f>
        <v>895.1190423517774</v>
      </c>
      <c r="AZ22" s="85">
        <v>14</v>
      </c>
      <c r="BA22" s="77"/>
      <c r="BB22" s="135"/>
      <c r="BC22" s="136">
        <v>4</v>
      </c>
      <c r="BD22" s="135"/>
      <c r="DR22" s="73"/>
      <c r="DS22" s="72"/>
    </row>
    <row r="23" spans="1:123" ht="12" customHeight="1">
      <c r="A23" s="55">
        <v>15</v>
      </c>
      <c r="B23" s="55" t="s">
        <v>12</v>
      </c>
      <c r="C23" s="60">
        <v>34604</v>
      </c>
      <c r="D23" s="55" t="s">
        <v>55</v>
      </c>
      <c r="E23" s="55" t="s">
        <v>48</v>
      </c>
      <c r="F23" s="58" t="s">
        <v>49</v>
      </c>
      <c r="G23" s="58" t="s">
        <v>86</v>
      </c>
      <c r="H23" s="59" t="s">
        <v>117</v>
      </c>
      <c r="I23" s="59" t="s">
        <v>71</v>
      </c>
      <c r="J23" s="59" t="s">
        <v>52</v>
      </c>
      <c r="K23" s="64" t="s">
        <v>78</v>
      </c>
      <c r="L23" s="51">
        <v>15</v>
      </c>
      <c r="M23" s="92">
        <v>81</v>
      </c>
      <c r="N23" s="84">
        <f t="shared" si="0"/>
        <v>789.4736842105264</v>
      </c>
      <c r="O23" s="51">
        <v>12</v>
      </c>
      <c r="P23" s="92">
        <v>24</v>
      </c>
      <c r="Q23" s="84">
        <f t="shared" si="1"/>
        <v>594.059405940594</v>
      </c>
      <c r="R23" s="52"/>
      <c r="S23" s="96"/>
      <c r="T23" s="84">
        <f t="shared" si="2"/>
        <v>0</v>
      </c>
      <c r="U23" s="52"/>
      <c r="V23" s="96"/>
      <c r="W23" s="84">
        <f t="shared" si="3"/>
        <v>0</v>
      </c>
      <c r="X23" s="76">
        <v>19</v>
      </c>
      <c r="Y23" s="98">
        <v>15</v>
      </c>
      <c r="Z23" s="84">
        <f t="shared" si="4"/>
        <v>922.3300970873786</v>
      </c>
      <c r="AA23" s="76">
        <v>14</v>
      </c>
      <c r="AB23" s="98">
        <v>33</v>
      </c>
      <c r="AC23" s="84">
        <f t="shared" si="5"/>
        <v>804.5977011494253</v>
      </c>
      <c r="AD23" s="45">
        <v>20</v>
      </c>
      <c r="AE23" s="92">
        <v>28</v>
      </c>
      <c r="AF23" s="84">
        <f t="shared" si="7"/>
        <v>909.090909090909</v>
      </c>
      <c r="AG23" s="85">
        <v>19</v>
      </c>
      <c r="AH23" s="92">
        <v>40</v>
      </c>
      <c r="AI23" s="84">
        <f t="shared" si="8"/>
        <v>863.6363636363636</v>
      </c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86">
        <f>(LARGE((N23,Q23,T23,W23,Z23,AC23,AF23,AI23),1)+LARGE((N23,Q23,T23,W23,Z23,AC23,AF23,AI23),2)+LARGE((N23,Q23,T23,W23,Z23,AC23,AF23,AI23),3)+LARGE((N23,Q23,T23,W23,Z23,AC23,AF23,AI23),4)+LARGE((N23,Q23,T23,W23,Z23,AC23,AF23,AI23),5))/5</f>
        <v>857.8257510349207</v>
      </c>
      <c r="AZ23" s="85">
        <v>15</v>
      </c>
      <c r="BA23" s="77"/>
      <c r="BB23" s="135">
        <v>11</v>
      </c>
      <c r="BC23" s="136"/>
      <c r="BD23" s="135">
        <v>4</v>
      </c>
      <c r="DS23" s="72"/>
    </row>
    <row r="24" spans="1:123" ht="12" customHeight="1">
      <c r="A24" s="55">
        <v>16</v>
      </c>
      <c r="B24" s="55" t="s">
        <v>3</v>
      </c>
      <c r="C24" s="60">
        <v>24441</v>
      </c>
      <c r="D24" s="55" t="s">
        <v>88</v>
      </c>
      <c r="E24" s="55" t="s">
        <v>48</v>
      </c>
      <c r="F24" s="58" t="s">
        <v>117</v>
      </c>
      <c r="G24" s="58" t="s">
        <v>86</v>
      </c>
      <c r="H24" s="59" t="s">
        <v>117</v>
      </c>
      <c r="I24" s="59" t="s">
        <v>51</v>
      </c>
      <c r="J24" s="59" t="s">
        <v>52</v>
      </c>
      <c r="K24" s="64" t="s">
        <v>85</v>
      </c>
      <c r="L24" s="51">
        <v>10</v>
      </c>
      <c r="M24" s="92">
        <v>116</v>
      </c>
      <c r="N24" s="84">
        <f t="shared" si="0"/>
        <v>526.3157894736842</v>
      </c>
      <c r="O24" s="51">
        <v>18</v>
      </c>
      <c r="P24" s="92">
        <v>33</v>
      </c>
      <c r="Q24" s="84">
        <f t="shared" si="1"/>
        <v>891.0891089108911</v>
      </c>
      <c r="R24" s="52"/>
      <c r="S24" s="96"/>
      <c r="T24" s="84">
        <f t="shared" si="2"/>
        <v>0</v>
      </c>
      <c r="U24" s="52"/>
      <c r="V24" s="96"/>
      <c r="W24" s="84">
        <f t="shared" si="3"/>
        <v>0</v>
      </c>
      <c r="X24" s="76">
        <v>15</v>
      </c>
      <c r="Y24" s="98">
        <v>40</v>
      </c>
      <c r="Z24" s="84">
        <f t="shared" si="4"/>
        <v>728.1553398058252</v>
      </c>
      <c r="AA24" s="76">
        <v>14</v>
      </c>
      <c r="AB24" s="98">
        <v>116</v>
      </c>
      <c r="AC24" s="84">
        <f t="shared" si="5"/>
        <v>804.5977011494253</v>
      </c>
      <c r="AD24" s="45">
        <v>22</v>
      </c>
      <c r="AE24" s="92">
        <v>59</v>
      </c>
      <c r="AF24" s="84">
        <f t="shared" si="7"/>
        <v>1000</v>
      </c>
      <c r="AG24" s="85">
        <v>19</v>
      </c>
      <c r="AH24" s="92">
        <v>43</v>
      </c>
      <c r="AI24" s="84">
        <f t="shared" si="8"/>
        <v>863.6363636363636</v>
      </c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86">
        <f>(LARGE((N24,Q24,T24,W24,Z24,AC24,AF24,AI24),1)+LARGE((N24,Q24,T24,W24,Z24,AC24,AF24,AI24),2)+LARGE((N24,Q24,T24,W24,Z24,AC24,AF24,AI24),3)+LARGE((N24,Q24,T24,W24,Z24,AC24,AF24,AI24),4)+LARGE((N24,Q24,T24,W24,Z24,AC24,AF24,AI24),5))/5</f>
        <v>857.4957027005009</v>
      </c>
      <c r="AZ24" s="85">
        <v>16</v>
      </c>
      <c r="BA24" s="77"/>
      <c r="BB24" s="135">
        <v>12</v>
      </c>
      <c r="BC24" s="136"/>
      <c r="BD24" s="135"/>
      <c r="DR24" s="73"/>
      <c r="DS24" s="72"/>
    </row>
    <row r="25" spans="1:123" ht="12" customHeight="1">
      <c r="A25" s="55">
        <v>17</v>
      </c>
      <c r="B25" s="55" t="s">
        <v>0</v>
      </c>
      <c r="C25" s="60">
        <v>17763</v>
      </c>
      <c r="D25" s="55" t="s">
        <v>65</v>
      </c>
      <c r="E25" s="55" t="s">
        <v>48</v>
      </c>
      <c r="F25" s="58" t="s">
        <v>116</v>
      </c>
      <c r="G25" s="58" t="s">
        <v>117</v>
      </c>
      <c r="H25" s="59"/>
      <c r="I25" s="59" t="s">
        <v>71</v>
      </c>
      <c r="J25" s="59" t="s">
        <v>63</v>
      </c>
      <c r="K25" s="64" t="s">
        <v>53</v>
      </c>
      <c r="L25" s="51">
        <v>13</v>
      </c>
      <c r="M25" s="92">
        <v>39</v>
      </c>
      <c r="N25" s="84">
        <f t="shared" si="0"/>
        <v>684.2105263157895</v>
      </c>
      <c r="O25" s="51"/>
      <c r="P25" s="92"/>
      <c r="Q25" s="84">
        <f t="shared" si="1"/>
        <v>0</v>
      </c>
      <c r="R25" s="51">
        <v>15</v>
      </c>
      <c r="S25" s="92">
        <v>114</v>
      </c>
      <c r="T25" s="84">
        <f t="shared" si="2"/>
        <v>765.3061224489795</v>
      </c>
      <c r="U25" s="52">
        <v>13</v>
      </c>
      <c r="V25" s="96">
        <v>45</v>
      </c>
      <c r="W25" s="84">
        <f t="shared" si="3"/>
        <v>691.4893617021276</v>
      </c>
      <c r="X25" s="76">
        <v>15</v>
      </c>
      <c r="Y25" s="98">
        <v>108</v>
      </c>
      <c r="Z25" s="84">
        <f t="shared" si="4"/>
        <v>728.1553398058252</v>
      </c>
      <c r="AA25" s="76">
        <v>14</v>
      </c>
      <c r="AB25" s="98">
        <v>35</v>
      </c>
      <c r="AC25" s="84">
        <f t="shared" si="5"/>
        <v>804.5977011494253</v>
      </c>
      <c r="AD25" s="45">
        <v>20</v>
      </c>
      <c r="AE25" s="92">
        <v>35</v>
      </c>
      <c r="AF25" s="84">
        <f t="shared" si="7"/>
        <v>909.090909090909</v>
      </c>
      <c r="AG25" s="85">
        <v>21</v>
      </c>
      <c r="AH25" s="92">
        <v>43</v>
      </c>
      <c r="AI25" s="84">
        <f t="shared" si="8"/>
        <v>954.5454545454546</v>
      </c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86">
        <f>(LARGE((N25,Q25,T25,W25,Z25,AC25,AF25,AI25),1)+LARGE((N25,Q25,T25,W25,Z25,AC25,AF25,AI25),2)+LARGE((N25,Q25,T25,W25,Z25,AC25,AF25,AI25),3)+LARGE((N25,Q25,T25,W25,Z25,AC25,AF25,AI25),4)+LARGE((N25,Q25,T25,W25,Z25,AC25,AF25,AI25),5))/5</f>
        <v>832.3391054081187</v>
      </c>
      <c r="AZ25" s="85">
        <v>17</v>
      </c>
      <c r="BA25" s="77"/>
      <c r="BB25" s="135"/>
      <c r="BC25" s="136">
        <v>5</v>
      </c>
      <c r="BD25" s="135">
        <v>5</v>
      </c>
      <c r="DS25" s="72"/>
    </row>
    <row r="26" spans="1:123" ht="12" customHeight="1">
      <c r="A26" s="55">
        <v>18</v>
      </c>
      <c r="B26" s="55" t="s">
        <v>18</v>
      </c>
      <c r="C26" s="60">
        <v>36332</v>
      </c>
      <c r="D26" s="55" t="s">
        <v>84</v>
      </c>
      <c r="E26" s="55" t="s">
        <v>48</v>
      </c>
      <c r="F26" s="58" t="s">
        <v>66</v>
      </c>
      <c r="G26" s="58" t="s">
        <v>91</v>
      </c>
      <c r="H26" s="59" t="s">
        <v>124</v>
      </c>
      <c r="I26" s="59" t="s">
        <v>51</v>
      </c>
      <c r="J26" s="59" t="s">
        <v>63</v>
      </c>
      <c r="K26" s="64" t="s">
        <v>87</v>
      </c>
      <c r="L26" s="51">
        <v>12</v>
      </c>
      <c r="M26" s="92">
        <v>45</v>
      </c>
      <c r="N26" s="84">
        <f t="shared" si="0"/>
        <v>631.578947368421</v>
      </c>
      <c r="O26" s="51">
        <v>16</v>
      </c>
      <c r="P26" s="92">
        <v>18</v>
      </c>
      <c r="Q26" s="84">
        <f t="shared" si="1"/>
        <v>792.0792079207921</v>
      </c>
      <c r="R26" s="51">
        <v>13</v>
      </c>
      <c r="S26" s="92">
        <v>88</v>
      </c>
      <c r="T26" s="84">
        <f t="shared" si="2"/>
        <v>663.2653061224489</v>
      </c>
      <c r="U26" s="52">
        <v>13</v>
      </c>
      <c r="V26" s="96">
        <v>40</v>
      </c>
      <c r="W26" s="84">
        <f t="shared" si="3"/>
        <v>691.4893617021276</v>
      </c>
      <c r="X26" s="76">
        <v>16</v>
      </c>
      <c r="Y26" s="98">
        <v>24</v>
      </c>
      <c r="Z26" s="84">
        <f t="shared" si="4"/>
        <v>776.6990291262135</v>
      </c>
      <c r="AA26" s="76">
        <v>10</v>
      </c>
      <c r="AB26" s="98">
        <v>28</v>
      </c>
      <c r="AC26" s="84">
        <f t="shared" si="5"/>
        <v>574.712643678161</v>
      </c>
      <c r="AD26" s="45">
        <v>18</v>
      </c>
      <c r="AE26" s="92">
        <v>22</v>
      </c>
      <c r="AF26" s="84">
        <f t="shared" si="7"/>
        <v>818.1818181818182</v>
      </c>
      <c r="AG26" s="85">
        <v>21</v>
      </c>
      <c r="AH26" s="92">
        <v>76</v>
      </c>
      <c r="AI26" s="84">
        <f t="shared" si="8"/>
        <v>954.5454545454546</v>
      </c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86">
        <f>(LARGE((N26,Q26,T26,W26,Z26,AC26,AF26,AI26),1)+LARGE((N26,Q26,T26,W26,Z26,AC26,AF26,AI26),2)+LARGE((N26,Q26,T26,W26,Z26,AC26,AF26,AI26),3)+LARGE((N26,Q26,T26,W26,Z26,AC26,AF26,AI26),4)+LARGE((N26,Q26,T26,W26,Z26,AC26,AF26,AI26),5))/5</f>
        <v>806.5989742952813</v>
      </c>
      <c r="AZ26" s="85">
        <v>18</v>
      </c>
      <c r="BA26" s="77"/>
      <c r="BB26" s="135"/>
      <c r="BC26" s="136">
        <v>6</v>
      </c>
      <c r="BD26" s="135"/>
      <c r="DS26" s="72"/>
    </row>
    <row r="27" spans="1:56" ht="12" customHeight="1">
      <c r="A27" s="55">
        <v>19</v>
      </c>
      <c r="B27" s="55" t="s">
        <v>114</v>
      </c>
      <c r="C27" s="60">
        <v>26863</v>
      </c>
      <c r="D27" s="55" t="s">
        <v>140</v>
      </c>
      <c r="E27" s="55" t="s">
        <v>48</v>
      </c>
      <c r="F27" s="58" t="s">
        <v>116</v>
      </c>
      <c r="G27" s="58" t="s">
        <v>117</v>
      </c>
      <c r="H27" s="59"/>
      <c r="I27" s="59" t="s">
        <v>51</v>
      </c>
      <c r="J27" s="59" t="s">
        <v>63</v>
      </c>
      <c r="K27" s="65"/>
      <c r="L27" s="51">
        <v>8</v>
      </c>
      <c r="M27" s="92">
        <v>174</v>
      </c>
      <c r="N27" s="84">
        <f t="shared" si="0"/>
        <v>421.05263157894734</v>
      </c>
      <c r="O27" s="51">
        <v>10</v>
      </c>
      <c r="P27" s="92">
        <v>58</v>
      </c>
      <c r="Q27" s="84">
        <f t="shared" si="1"/>
        <v>495.049504950495</v>
      </c>
      <c r="R27" s="51">
        <v>12</v>
      </c>
      <c r="S27" s="92">
        <v>170</v>
      </c>
      <c r="T27" s="84">
        <f t="shared" si="2"/>
        <v>612.2448979591836</v>
      </c>
      <c r="U27" s="52">
        <v>12</v>
      </c>
      <c r="V27" s="96">
        <v>109</v>
      </c>
      <c r="W27" s="84">
        <f t="shared" si="3"/>
        <v>638.2978723404254</v>
      </c>
      <c r="X27" s="76">
        <v>14</v>
      </c>
      <c r="Y27" s="98">
        <v>91</v>
      </c>
      <c r="Z27" s="84">
        <f t="shared" si="4"/>
        <v>679.6116504854368</v>
      </c>
      <c r="AA27" s="76">
        <v>14</v>
      </c>
      <c r="AB27" s="98">
        <v>100</v>
      </c>
      <c r="AC27" s="84">
        <f t="shared" si="5"/>
        <v>804.5977011494253</v>
      </c>
      <c r="AD27" s="45">
        <v>21</v>
      </c>
      <c r="AE27" s="92">
        <v>25</v>
      </c>
      <c r="AF27" s="84">
        <f t="shared" si="7"/>
        <v>954.5454545454546</v>
      </c>
      <c r="AG27" s="85">
        <v>20</v>
      </c>
      <c r="AH27" s="92">
        <v>85</v>
      </c>
      <c r="AI27" s="84">
        <f t="shared" si="8"/>
        <v>909.090909090909</v>
      </c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86">
        <f>(LARGE((N27,Q27,T27,W27,Z27,AC27,AF27,AI27),1)+LARGE((N27,Q27,T27,W27,Z27,AC27,AF27,AI27),2)+LARGE((N27,Q27,T27,W27,Z27,AC27,AF27,AI27),3)+LARGE((N27,Q27,T27,W27,Z27,AC27,AF27,AI27),4)+LARGE((N27,Q27,T27,W27,Z27,AC27,AF27,AI27),5))/5</f>
        <v>797.2287175223303</v>
      </c>
      <c r="AZ27" s="85">
        <v>19</v>
      </c>
      <c r="BA27" s="77" t="s">
        <v>197</v>
      </c>
      <c r="BB27" s="135"/>
      <c r="BC27" s="136">
        <v>7</v>
      </c>
      <c r="BD27" s="135"/>
    </row>
    <row r="28" spans="1:123" ht="12" customHeight="1">
      <c r="A28" s="55">
        <v>20</v>
      </c>
      <c r="B28" s="55" t="s">
        <v>180</v>
      </c>
      <c r="C28" s="60">
        <v>31190</v>
      </c>
      <c r="D28" s="55" t="s">
        <v>47</v>
      </c>
      <c r="E28" s="55" t="s">
        <v>48</v>
      </c>
      <c r="F28" s="58" t="s">
        <v>116</v>
      </c>
      <c r="G28" s="58" t="s">
        <v>117</v>
      </c>
      <c r="H28" s="59"/>
      <c r="I28" s="59" t="s">
        <v>51</v>
      </c>
      <c r="J28" s="59" t="s">
        <v>52</v>
      </c>
      <c r="K28" s="63" t="s">
        <v>53</v>
      </c>
      <c r="L28" s="51"/>
      <c r="M28" s="92"/>
      <c r="N28" s="79" t="s">
        <v>196</v>
      </c>
      <c r="O28" s="51"/>
      <c r="P28" s="92"/>
      <c r="Q28" s="79" t="s">
        <v>196</v>
      </c>
      <c r="R28" s="51">
        <v>17</v>
      </c>
      <c r="S28" s="92">
        <v>136</v>
      </c>
      <c r="T28" s="84">
        <f t="shared" si="2"/>
        <v>867.3469387755101</v>
      </c>
      <c r="U28" s="52">
        <v>14</v>
      </c>
      <c r="V28" s="96">
        <v>118</v>
      </c>
      <c r="W28" s="84">
        <f t="shared" si="3"/>
        <v>744.6808510638298</v>
      </c>
      <c r="X28" s="76">
        <v>16</v>
      </c>
      <c r="Y28" s="98">
        <v>139</v>
      </c>
      <c r="Z28" s="84">
        <f t="shared" si="4"/>
        <v>776.6990291262135</v>
      </c>
      <c r="AA28" s="76">
        <v>12</v>
      </c>
      <c r="AB28" s="98">
        <v>55</v>
      </c>
      <c r="AC28" s="84">
        <f t="shared" si="5"/>
        <v>689.6551724137931</v>
      </c>
      <c r="AD28" s="45"/>
      <c r="AE28" s="92"/>
      <c r="AF28" s="84">
        <f t="shared" si="7"/>
        <v>0</v>
      </c>
      <c r="AG28" s="83"/>
      <c r="AH28" s="92"/>
      <c r="AI28" s="84">
        <f t="shared" si="8"/>
        <v>0</v>
      </c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30"/>
      <c r="AX28" s="130"/>
      <c r="AY28" s="86">
        <f>(LARGE((N28,Q28,T28,W28,Z28,AC28,AF28,AI28),1)+LARGE((N28,Q28,T28,W28,Z28,AC28,AF28,AI28),2)+LARGE((N28,Q28,T28,W28,Z28,AC28,AF28,AI28),3))/3</f>
        <v>796.2422729885178</v>
      </c>
      <c r="AZ28" s="85">
        <v>20</v>
      </c>
      <c r="BA28" s="77"/>
      <c r="BB28" s="135">
        <v>13</v>
      </c>
      <c r="BC28" s="136"/>
      <c r="BD28" s="135"/>
      <c r="DR28" s="73"/>
      <c r="DS28" s="72"/>
    </row>
    <row r="29" spans="1:56" ht="12" customHeight="1">
      <c r="A29" s="55">
        <v>21</v>
      </c>
      <c r="B29" s="55" t="s">
        <v>129</v>
      </c>
      <c r="C29" s="60">
        <v>14308</v>
      </c>
      <c r="D29" s="55" t="s">
        <v>65</v>
      </c>
      <c r="E29" s="55" t="s">
        <v>48</v>
      </c>
      <c r="F29" s="58" t="s">
        <v>116</v>
      </c>
      <c r="G29" s="58" t="s">
        <v>117</v>
      </c>
      <c r="H29" s="59"/>
      <c r="I29" s="59" t="s">
        <v>71</v>
      </c>
      <c r="J29" s="59" t="s">
        <v>52</v>
      </c>
      <c r="K29" s="65"/>
      <c r="L29" s="51">
        <v>9</v>
      </c>
      <c r="M29" s="92">
        <v>60</v>
      </c>
      <c r="N29" s="84">
        <f aca="true" t="shared" si="9" ref="N29:N39">L29/L$8*1000</f>
        <v>473.6842105263158</v>
      </c>
      <c r="O29" s="51">
        <v>11</v>
      </c>
      <c r="P29" s="92">
        <v>91</v>
      </c>
      <c r="Q29" s="84">
        <f aca="true" t="shared" si="10" ref="Q29:Q39">O29/O$8*1000</f>
        <v>544.5544554455446</v>
      </c>
      <c r="R29" s="51">
        <v>14</v>
      </c>
      <c r="S29" s="92">
        <v>119</v>
      </c>
      <c r="T29" s="84">
        <f t="shared" si="2"/>
        <v>714.2857142857142</v>
      </c>
      <c r="U29" s="52">
        <v>13</v>
      </c>
      <c r="V29" s="96">
        <v>163</v>
      </c>
      <c r="W29" s="84">
        <f t="shared" si="3"/>
        <v>691.4893617021276</v>
      </c>
      <c r="X29" s="76">
        <v>15</v>
      </c>
      <c r="Y29" s="98">
        <v>112</v>
      </c>
      <c r="Z29" s="84">
        <f t="shared" si="4"/>
        <v>728.1553398058252</v>
      </c>
      <c r="AA29" s="76">
        <v>5</v>
      </c>
      <c r="AB29" s="98">
        <v>175</v>
      </c>
      <c r="AC29" s="84">
        <f t="shared" si="5"/>
        <v>287.3563218390805</v>
      </c>
      <c r="AD29" s="45">
        <v>17</v>
      </c>
      <c r="AE29" s="92">
        <v>56</v>
      </c>
      <c r="AF29" s="84">
        <f t="shared" si="7"/>
        <v>772.7272727272727</v>
      </c>
      <c r="AG29" s="85">
        <v>21</v>
      </c>
      <c r="AH29" s="92">
        <v>81</v>
      </c>
      <c r="AI29" s="84">
        <f t="shared" si="8"/>
        <v>954.5454545454546</v>
      </c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86">
        <f>(LARGE((N29,Q29,T29,W29,Z29,AC29,AF29,AI29),1)+LARGE((N29,Q29,T29,W29,Z29,AC29,AF29,AI29),2)+LARGE((N29,Q29,T29,W29,Z29,AC29,AF29,AI29),3)+LARGE((N29,Q29,T29,W29,Z29,AC29,AF29,AI29),4)+LARGE((N29,Q29,T29,W29,Z29,AC29,AF29,AI29),5))/5</f>
        <v>772.2406286132789</v>
      </c>
      <c r="AZ29" s="85">
        <v>21</v>
      </c>
      <c r="BA29" s="77"/>
      <c r="BB29" s="135">
        <v>14</v>
      </c>
      <c r="BC29" s="136"/>
      <c r="BD29" s="135">
        <v>6</v>
      </c>
    </row>
    <row r="30" spans="1:123" ht="12" customHeight="1">
      <c r="A30" s="55">
        <v>22</v>
      </c>
      <c r="B30" s="55" t="s">
        <v>15</v>
      </c>
      <c r="C30" s="60">
        <v>21598</v>
      </c>
      <c r="D30" s="55" t="s">
        <v>88</v>
      </c>
      <c r="E30" s="55" t="s">
        <v>48</v>
      </c>
      <c r="F30" s="58" t="s">
        <v>117</v>
      </c>
      <c r="G30" s="58"/>
      <c r="H30" s="59"/>
      <c r="I30" s="59" t="s">
        <v>51</v>
      </c>
      <c r="J30" s="59" t="s">
        <v>52</v>
      </c>
      <c r="K30" s="64" t="s">
        <v>93</v>
      </c>
      <c r="L30" s="51">
        <v>13</v>
      </c>
      <c r="M30" s="92">
        <v>84</v>
      </c>
      <c r="N30" s="84">
        <f t="shared" si="9"/>
        <v>684.2105263157895</v>
      </c>
      <c r="O30" s="51">
        <v>13</v>
      </c>
      <c r="P30" s="92">
        <v>15</v>
      </c>
      <c r="Q30" s="84">
        <f t="shared" si="10"/>
        <v>643.5643564356436</v>
      </c>
      <c r="R30" s="52"/>
      <c r="S30" s="96"/>
      <c r="T30" s="84">
        <f t="shared" si="2"/>
        <v>0</v>
      </c>
      <c r="U30" s="52"/>
      <c r="V30" s="96"/>
      <c r="W30" s="84">
        <f t="shared" si="3"/>
        <v>0</v>
      </c>
      <c r="X30" s="76">
        <v>16</v>
      </c>
      <c r="Y30" s="98">
        <v>28</v>
      </c>
      <c r="Z30" s="84">
        <f t="shared" si="4"/>
        <v>776.6990291262135</v>
      </c>
      <c r="AA30" s="76">
        <v>11</v>
      </c>
      <c r="AB30" s="98">
        <v>97</v>
      </c>
      <c r="AC30" s="84">
        <f t="shared" si="5"/>
        <v>632.183908045977</v>
      </c>
      <c r="AD30" s="45">
        <v>17</v>
      </c>
      <c r="AE30" s="92">
        <v>28</v>
      </c>
      <c r="AF30" s="84">
        <f t="shared" si="7"/>
        <v>772.7272727272727</v>
      </c>
      <c r="AG30" s="85">
        <v>19</v>
      </c>
      <c r="AH30" s="92">
        <v>87</v>
      </c>
      <c r="AI30" s="84">
        <f t="shared" si="8"/>
        <v>863.6363636363636</v>
      </c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86">
        <f>(LARGE((N30,Q30,T30,W30,Z30,AC30,AF30,AI30),1)+LARGE((N30,Q30,T30,W30,Z30,AC30,AF30,AI30),2)+LARGE((N30,Q30,T30,W30,Z30,AC30,AF30,AI30),3)+LARGE((N30,Q30,T30,W30,Z30,AC30,AF30,AI30),4)+LARGE((N30,Q30,T30,W30,Z30,AC30,AF30,AI30),5))/5</f>
        <v>748.1675096482566</v>
      </c>
      <c r="AZ30" s="85">
        <v>22</v>
      </c>
      <c r="BA30" s="77"/>
      <c r="BB30" s="135">
        <v>15</v>
      </c>
      <c r="BC30" s="136"/>
      <c r="BD30" s="135"/>
      <c r="DS30" s="72"/>
    </row>
    <row r="31" spans="1:56" ht="12" customHeight="1">
      <c r="A31" s="55">
        <v>23</v>
      </c>
      <c r="B31" s="55" t="s">
        <v>127</v>
      </c>
      <c r="C31" s="60">
        <v>29952</v>
      </c>
      <c r="D31" s="55" t="s">
        <v>47</v>
      </c>
      <c r="E31" s="55" t="s">
        <v>48</v>
      </c>
      <c r="F31" s="58" t="s">
        <v>117</v>
      </c>
      <c r="G31" s="58"/>
      <c r="H31" s="59"/>
      <c r="I31" s="59" t="s">
        <v>51</v>
      </c>
      <c r="J31" s="59" t="s">
        <v>63</v>
      </c>
      <c r="K31" s="62" t="s">
        <v>53</v>
      </c>
      <c r="L31" s="51">
        <v>11</v>
      </c>
      <c r="M31" s="92">
        <v>31</v>
      </c>
      <c r="N31" s="84">
        <f t="shared" si="9"/>
        <v>578.9473684210526</v>
      </c>
      <c r="O31" s="51">
        <v>8</v>
      </c>
      <c r="P31" s="92">
        <v>39</v>
      </c>
      <c r="Q31" s="84">
        <f t="shared" si="10"/>
        <v>396.03960396039605</v>
      </c>
      <c r="R31" s="52">
        <v>11</v>
      </c>
      <c r="S31" s="96">
        <v>20</v>
      </c>
      <c r="T31" s="84">
        <f t="shared" si="2"/>
        <v>561.2244897959183</v>
      </c>
      <c r="U31" s="52">
        <v>9</v>
      </c>
      <c r="V31" s="96">
        <v>18</v>
      </c>
      <c r="W31" s="84">
        <f t="shared" si="3"/>
        <v>478.7234042553191</v>
      </c>
      <c r="X31" s="76">
        <v>15</v>
      </c>
      <c r="Y31" s="98">
        <v>24</v>
      </c>
      <c r="Z31" s="84">
        <f t="shared" si="4"/>
        <v>728.1553398058252</v>
      </c>
      <c r="AA31" s="76">
        <v>14</v>
      </c>
      <c r="AB31" s="98">
        <v>22</v>
      </c>
      <c r="AC31" s="84">
        <f t="shared" si="5"/>
        <v>804.5977011494253</v>
      </c>
      <c r="AD31" s="45">
        <v>19</v>
      </c>
      <c r="AE31" s="92">
        <v>39</v>
      </c>
      <c r="AF31" s="84">
        <f t="shared" si="7"/>
        <v>863.6363636363636</v>
      </c>
      <c r="AG31" s="85">
        <v>16</v>
      </c>
      <c r="AH31" s="92">
        <v>20</v>
      </c>
      <c r="AI31" s="84">
        <f t="shared" si="8"/>
        <v>727.2727272727273</v>
      </c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86">
        <f>(LARGE((N31,Q31,T31,W31,Z31,AC31,AF31,AI31),1)+LARGE((N31,Q31,T31,W31,Z31,AC31,AF31,AI31),2)+LARGE((N31,Q31,T31,W31,Z31,AC31,AF31,AI31),3)+LARGE((N31,Q31,T31,W31,Z31,AC31,AF31,AI31),4)+LARGE((N31,Q31,T31,W31,Z31,AC31,AF31,AI31),5))/5</f>
        <v>740.5219000570787</v>
      </c>
      <c r="AZ31" s="85">
        <v>23</v>
      </c>
      <c r="BA31" s="78"/>
      <c r="BB31" s="135"/>
      <c r="BC31" s="136">
        <v>8</v>
      </c>
      <c r="BD31" s="135"/>
    </row>
    <row r="32" spans="1:123" ht="12" customHeight="1">
      <c r="A32" s="55">
        <v>24</v>
      </c>
      <c r="B32" s="55" t="s">
        <v>94</v>
      </c>
      <c r="C32" s="60">
        <v>36654</v>
      </c>
      <c r="D32" s="55" t="s">
        <v>73</v>
      </c>
      <c r="E32" s="55" t="s">
        <v>60</v>
      </c>
      <c r="F32" s="58" t="s">
        <v>61</v>
      </c>
      <c r="G32" s="58" t="s">
        <v>62</v>
      </c>
      <c r="H32" s="59" t="s">
        <v>102</v>
      </c>
      <c r="I32" s="59" t="s">
        <v>51</v>
      </c>
      <c r="J32" s="59" t="s">
        <v>92</v>
      </c>
      <c r="K32" s="62" t="s">
        <v>53</v>
      </c>
      <c r="L32" s="51">
        <v>12</v>
      </c>
      <c r="M32" s="92">
        <v>32</v>
      </c>
      <c r="N32" s="84">
        <f t="shared" si="9"/>
        <v>631.578947368421</v>
      </c>
      <c r="O32" s="51">
        <v>16</v>
      </c>
      <c r="P32" s="92">
        <v>113</v>
      </c>
      <c r="Q32" s="84">
        <f t="shared" si="10"/>
        <v>792.0792079207921</v>
      </c>
      <c r="R32" s="51">
        <v>11</v>
      </c>
      <c r="S32" s="92">
        <v>98</v>
      </c>
      <c r="T32" s="84">
        <f t="shared" si="2"/>
        <v>561.2244897959183</v>
      </c>
      <c r="U32" s="52">
        <v>14</v>
      </c>
      <c r="V32" s="96">
        <v>94</v>
      </c>
      <c r="W32" s="84">
        <f t="shared" si="3"/>
        <v>744.6808510638298</v>
      </c>
      <c r="X32" s="76">
        <v>12</v>
      </c>
      <c r="Y32" s="98">
        <v>75</v>
      </c>
      <c r="Z32" s="84">
        <f t="shared" si="4"/>
        <v>582.5242718446601</v>
      </c>
      <c r="AA32" s="76">
        <v>16</v>
      </c>
      <c r="AB32" s="98">
        <v>28</v>
      </c>
      <c r="AC32" s="84">
        <f t="shared" si="5"/>
        <v>919.5402298850576</v>
      </c>
      <c r="AD32" s="45"/>
      <c r="AE32" s="92"/>
      <c r="AF32" s="84">
        <f t="shared" si="7"/>
        <v>0</v>
      </c>
      <c r="AG32" s="85"/>
      <c r="AH32" s="92"/>
      <c r="AI32" s="84">
        <f t="shared" si="8"/>
        <v>0</v>
      </c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86">
        <f>(LARGE((N32,Q32,T32,W32,Z32,AC32,AF32,AI32),1)+LARGE((N32,Q32,T32,W32,Z32,AC32,AF32,AI32),2)+LARGE((N32,Q32,T32,W32,Z32,AC32,AF32,AI32),3)+LARGE((N32,Q32,T32,W32,Z32,AC32,AF32,AI32),4)+LARGE((N32,Q32,T32,W32,Z32,AC32,AF32,AI32),5))/5</f>
        <v>734.080701616552</v>
      </c>
      <c r="AZ32" s="85">
        <v>24</v>
      </c>
      <c r="BA32" s="77"/>
      <c r="BB32" s="135"/>
      <c r="BC32" s="136">
        <v>9</v>
      </c>
      <c r="BD32" s="135"/>
      <c r="DR32" s="73"/>
      <c r="DS32" s="72"/>
    </row>
    <row r="33" spans="1:123" ht="12" customHeight="1">
      <c r="A33" s="55">
        <v>25</v>
      </c>
      <c r="B33" s="55" t="s">
        <v>16</v>
      </c>
      <c r="C33" s="60">
        <v>16966</v>
      </c>
      <c r="D33" s="55" t="s">
        <v>84</v>
      </c>
      <c r="E33" s="55" t="s">
        <v>48</v>
      </c>
      <c r="F33" s="58" t="s">
        <v>116</v>
      </c>
      <c r="G33" s="58" t="s">
        <v>117</v>
      </c>
      <c r="H33" s="59"/>
      <c r="I33" s="59" t="s">
        <v>51</v>
      </c>
      <c r="J33" s="59" t="s">
        <v>52</v>
      </c>
      <c r="K33" s="64" t="s">
        <v>85</v>
      </c>
      <c r="L33" s="51">
        <v>10</v>
      </c>
      <c r="M33" s="92">
        <v>95</v>
      </c>
      <c r="N33" s="84">
        <f t="shared" si="9"/>
        <v>526.3157894736842</v>
      </c>
      <c r="O33" s="51">
        <v>10</v>
      </c>
      <c r="P33" s="92">
        <v>38</v>
      </c>
      <c r="Q33" s="84">
        <f t="shared" si="10"/>
        <v>495.049504950495</v>
      </c>
      <c r="R33" s="51">
        <v>8</v>
      </c>
      <c r="S33" s="92">
        <v>164</v>
      </c>
      <c r="T33" s="84">
        <f t="shared" si="2"/>
        <v>408.1632653061224</v>
      </c>
      <c r="U33" s="52">
        <v>11</v>
      </c>
      <c r="V33" s="96">
        <v>140</v>
      </c>
      <c r="W33" s="84">
        <f t="shared" si="3"/>
        <v>585.1063829787234</v>
      </c>
      <c r="X33" s="76">
        <v>16</v>
      </c>
      <c r="Y33" s="98">
        <v>22</v>
      </c>
      <c r="Z33" s="84">
        <f t="shared" si="4"/>
        <v>776.6990291262135</v>
      </c>
      <c r="AA33" s="76">
        <v>8</v>
      </c>
      <c r="AB33" s="98">
        <v>97</v>
      </c>
      <c r="AC33" s="84">
        <f t="shared" si="5"/>
        <v>459.7701149425288</v>
      </c>
      <c r="AD33" s="45">
        <v>20</v>
      </c>
      <c r="AE33" s="92">
        <v>104</v>
      </c>
      <c r="AF33" s="84">
        <f t="shared" si="7"/>
        <v>909.090909090909</v>
      </c>
      <c r="AG33" s="85">
        <v>19</v>
      </c>
      <c r="AH33" s="92">
        <v>88</v>
      </c>
      <c r="AI33" s="84">
        <f t="shared" si="8"/>
        <v>863.6363636363636</v>
      </c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86">
        <f>(LARGE((N33,Q33,T33,W33,Z33,AC33,AF33,AI33),1)+LARGE((N33,Q33,T33,W33,Z33,AC33,AF33,AI33),2)+LARGE((N33,Q33,T33,W33,Z33,AC33,AF33,AI33),3)+LARGE((N33,Q33,T33,W33,Z33,AC33,AF33,AI33),4)+LARGE((N33,Q33,T33,W33,Z33,AC33,AF33,AI33),5))/5</f>
        <v>732.1696948611788</v>
      </c>
      <c r="AZ33" s="85">
        <v>25</v>
      </c>
      <c r="BA33" s="77"/>
      <c r="BB33" s="135">
        <v>16</v>
      </c>
      <c r="BC33" s="136"/>
      <c r="BD33" s="135"/>
      <c r="DS33" s="72"/>
    </row>
    <row r="34" spans="1:123" ht="12" customHeight="1">
      <c r="A34" s="55">
        <v>26</v>
      </c>
      <c r="B34" s="55" t="s">
        <v>113</v>
      </c>
      <c r="C34" s="60">
        <v>35194</v>
      </c>
      <c r="D34" s="55" t="s">
        <v>47</v>
      </c>
      <c r="E34" s="55" t="s">
        <v>60</v>
      </c>
      <c r="F34" s="58" t="s">
        <v>61</v>
      </c>
      <c r="G34" s="58" t="s">
        <v>62</v>
      </c>
      <c r="H34" s="59" t="s">
        <v>102</v>
      </c>
      <c r="I34" s="59" t="s">
        <v>51</v>
      </c>
      <c r="J34" s="59" t="s">
        <v>89</v>
      </c>
      <c r="K34" s="64" t="s">
        <v>69</v>
      </c>
      <c r="L34" s="51">
        <v>19</v>
      </c>
      <c r="M34" s="92">
        <v>53</v>
      </c>
      <c r="N34" s="84">
        <f t="shared" si="9"/>
        <v>1000</v>
      </c>
      <c r="O34" s="51">
        <v>10</v>
      </c>
      <c r="P34" s="92">
        <v>36</v>
      </c>
      <c r="Q34" s="84">
        <f t="shared" si="10"/>
        <v>495.049504950495</v>
      </c>
      <c r="R34" s="52"/>
      <c r="S34" s="96"/>
      <c r="T34" s="84">
        <f t="shared" si="2"/>
        <v>0</v>
      </c>
      <c r="U34" s="52">
        <v>13</v>
      </c>
      <c r="V34" s="96">
        <v>30</v>
      </c>
      <c r="W34" s="84">
        <f t="shared" si="3"/>
        <v>691.4893617021276</v>
      </c>
      <c r="X34" s="76">
        <v>11</v>
      </c>
      <c r="Y34" s="98">
        <v>25</v>
      </c>
      <c r="Z34" s="84">
        <f t="shared" si="4"/>
        <v>533.9805825242719</v>
      </c>
      <c r="AA34" s="76">
        <v>16</v>
      </c>
      <c r="AB34" s="98">
        <v>112</v>
      </c>
      <c r="AC34" s="84">
        <f t="shared" si="5"/>
        <v>919.5402298850576</v>
      </c>
      <c r="AD34" s="45"/>
      <c r="AE34" s="92"/>
      <c r="AF34" s="84">
        <f t="shared" si="7"/>
        <v>0</v>
      </c>
      <c r="AG34" s="85"/>
      <c r="AH34" s="92"/>
      <c r="AI34" s="84">
        <f t="shared" si="8"/>
        <v>0</v>
      </c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86">
        <f>(LARGE((N34,Q34,T34,W34,Z34,AC34,AF34,AI34),1)+LARGE((N34,Q34,T34,W34,Z34,AC34,AF34,AI34),2)+LARGE((N34,Q34,T34,W34,Z34,AC34,AF34,AI34),3)+LARGE((N34,Q34,T34,W34,Z34,AC34,AF34,AI34),4)+LARGE((N34,Q34,T34,W34,Z34,AC34,AF34,AI34),5))/5</f>
        <v>728.0119358123904</v>
      </c>
      <c r="AZ34" s="85">
        <v>26</v>
      </c>
      <c r="BA34" s="77"/>
      <c r="BB34" s="135"/>
      <c r="BC34" s="136">
        <v>10</v>
      </c>
      <c r="BD34" s="135"/>
      <c r="DS34" s="72"/>
    </row>
    <row r="35" spans="1:123" ht="12" customHeight="1">
      <c r="A35" s="55">
        <v>27</v>
      </c>
      <c r="B35" s="55" t="s">
        <v>121</v>
      </c>
      <c r="C35" s="60">
        <v>28982</v>
      </c>
      <c r="D35" s="55" t="s">
        <v>47</v>
      </c>
      <c r="E35" s="55" t="s">
        <v>106</v>
      </c>
      <c r="F35" s="58" t="s">
        <v>118</v>
      </c>
      <c r="G35" s="58" t="s">
        <v>117</v>
      </c>
      <c r="H35" s="59" t="s">
        <v>119</v>
      </c>
      <c r="I35" s="59" t="s">
        <v>71</v>
      </c>
      <c r="J35" s="59" t="s">
        <v>77</v>
      </c>
      <c r="K35" s="62" t="s">
        <v>53</v>
      </c>
      <c r="L35" s="51">
        <v>13</v>
      </c>
      <c r="M35" s="92">
        <v>97</v>
      </c>
      <c r="N35" s="84">
        <f t="shared" si="9"/>
        <v>684.2105263157895</v>
      </c>
      <c r="O35" s="51">
        <v>15</v>
      </c>
      <c r="P35" s="96">
        <v>98</v>
      </c>
      <c r="Q35" s="84">
        <f t="shared" si="10"/>
        <v>742.5742574257425</v>
      </c>
      <c r="R35" s="52"/>
      <c r="S35" s="96"/>
      <c r="T35" s="84">
        <f t="shared" si="2"/>
        <v>0</v>
      </c>
      <c r="U35" s="52"/>
      <c r="V35" s="96"/>
      <c r="W35" s="84">
        <f t="shared" si="3"/>
        <v>0</v>
      </c>
      <c r="X35" s="76">
        <v>17</v>
      </c>
      <c r="Y35" s="98">
        <v>43</v>
      </c>
      <c r="Z35" s="84">
        <f t="shared" si="4"/>
        <v>825.2427184466019</v>
      </c>
      <c r="AA35" s="76">
        <v>10</v>
      </c>
      <c r="AB35" s="98">
        <v>95</v>
      </c>
      <c r="AC35" s="84">
        <f t="shared" si="5"/>
        <v>574.712643678161</v>
      </c>
      <c r="AD35" s="105">
        <v>16</v>
      </c>
      <c r="AE35" s="96">
        <v>102</v>
      </c>
      <c r="AF35" s="84">
        <f t="shared" si="7"/>
        <v>727.2727272727273</v>
      </c>
      <c r="AG35" s="89">
        <v>14</v>
      </c>
      <c r="AH35" s="96">
        <v>44</v>
      </c>
      <c r="AI35" s="84">
        <f t="shared" si="8"/>
        <v>636.3636363636364</v>
      </c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86">
        <f>(LARGE((N35,Q35,T35,W35,Z35,AC35,AF35,AI35),1)+LARGE((N35,Q35,T35,W35,Z35,AC35,AF35,AI35),2)+LARGE((N35,Q35,T35,W35,Z35,AC35,AF35,AI35),3)+LARGE((N35,Q35,T35,W35,Z35,AC35,AF35,AI35),4)+LARGE((N35,Q35,T35,W35,Z35,AC35,AF35,AI35),5))/5</f>
        <v>723.1327731648995</v>
      </c>
      <c r="AZ35" s="85">
        <v>27</v>
      </c>
      <c r="BA35" s="77"/>
      <c r="BB35" s="135">
        <v>17</v>
      </c>
      <c r="BC35" s="136"/>
      <c r="BD35" s="135">
        <v>7</v>
      </c>
      <c r="DS35" s="72"/>
    </row>
    <row r="36" spans="1:56" ht="12" customHeight="1">
      <c r="A36" s="55">
        <v>28</v>
      </c>
      <c r="B36" s="55" t="s">
        <v>23</v>
      </c>
      <c r="C36" s="60">
        <v>23577</v>
      </c>
      <c r="D36" s="55" t="s">
        <v>88</v>
      </c>
      <c r="E36" s="55" t="s">
        <v>48</v>
      </c>
      <c r="F36" s="58" t="s">
        <v>117</v>
      </c>
      <c r="G36" s="58" t="s">
        <v>104</v>
      </c>
      <c r="H36" s="59" t="s">
        <v>102</v>
      </c>
      <c r="I36" s="59" t="s">
        <v>51</v>
      </c>
      <c r="J36" s="59" t="s">
        <v>52</v>
      </c>
      <c r="K36" s="62" t="s">
        <v>101</v>
      </c>
      <c r="L36" s="51">
        <v>11</v>
      </c>
      <c r="M36" s="92">
        <v>97</v>
      </c>
      <c r="N36" s="84">
        <f t="shared" si="9"/>
        <v>578.9473684210526</v>
      </c>
      <c r="O36" s="51">
        <v>9</v>
      </c>
      <c r="P36" s="92">
        <v>81</v>
      </c>
      <c r="Q36" s="84">
        <f t="shared" si="10"/>
        <v>445.54455445544556</v>
      </c>
      <c r="R36" s="51"/>
      <c r="S36" s="92"/>
      <c r="T36" s="84">
        <f t="shared" si="2"/>
        <v>0</v>
      </c>
      <c r="U36" s="52"/>
      <c r="V36" s="96"/>
      <c r="W36" s="84">
        <f t="shared" si="3"/>
        <v>0</v>
      </c>
      <c r="X36" s="76">
        <v>15</v>
      </c>
      <c r="Y36" s="98">
        <v>73</v>
      </c>
      <c r="Z36" s="84">
        <f t="shared" si="4"/>
        <v>728.1553398058252</v>
      </c>
      <c r="AA36" s="76">
        <v>11</v>
      </c>
      <c r="AB36" s="98">
        <v>143</v>
      </c>
      <c r="AC36" s="84">
        <f t="shared" si="5"/>
        <v>632.183908045977</v>
      </c>
      <c r="AD36" s="45">
        <v>17</v>
      </c>
      <c r="AE36" s="92">
        <v>81</v>
      </c>
      <c r="AF36" s="84">
        <f t="shared" si="7"/>
        <v>772.7272727272727</v>
      </c>
      <c r="AG36" s="85">
        <v>19</v>
      </c>
      <c r="AH36" s="92">
        <v>18</v>
      </c>
      <c r="AI36" s="84">
        <f t="shared" si="8"/>
        <v>863.6363636363636</v>
      </c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86">
        <f>(LARGE((N36,Q36,T36,W36,Z36,AC36,AF36,AI36),1)+LARGE((N36,Q36,T36,W36,Z36,AC36,AF36,AI36),2)+LARGE((N36,Q36,T36,W36,Z36,AC36,AF36,AI36),3)+LARGE((N36,Q36,T36,W36,Z36,AC36,AF36,AI36),4)+LARGE((N36,Q36,T36,W36,Z36,AC36,AF36,AI36),5))/5</f>
        <v>715.1300505272982</v>
      </c>
      <c r="AZ36" s="85">
        <v>28</v>
      </c>
      <c r="BA36" s="77"/>
      <c r="BB36" s="135">
        <v>18</v>
      </c>
      <c r="BC36" s="136"/>
      <c r="BD36" s="135"/>
    </row>
    <row r="37" spans="1:123" ht="12" customHeight="1">
      <c r="A37" s="55">
        <v>29</v>
      </c>
      <c r="B37" s="55" t="s">
        <v>1</v>
      </c>
      <c r="C37" s="60">
        <v>24769</v>
      </c>
      <c r="D37" s="55" t="s">
        <v>88</v>
      </c>
      <c r="E37" s="55" t="s">
        <v>48</v>
      </c>
      <c r="F37" s="58" t="s">
        <v>117</v>
      </c>
      <c r="G37" s="58" t="s">
        <v>86</v>
      </c>
      <c r="H37" s="59" t="s">
        <v>117</v>
      </c>
      <c r="I37" s="59" t="s">
        <v>51</v>
      </c>
      <c r="J37" s="59" t="s">
        <v>63</v>
      </c>
      <c r="K37" s="64" t="s">
        <v>97</v>
      </c>
      <c r="L37" s="51">
        <v>10</v>
      </c>
      <c r="M37" s="92">
        <v>108</v>
      </c>
      <c r="N37" s="84">
        <f t="shared" si="9"/>
        <v>526.3157894736842</v>
      </c>
      <c r="O37" s="51">
        <v>17</v>
      </c>
      <c r="P37" s="92">
        <v>120</v>
      </c>
      <c r="Q37" s="84">
        <f t="shared" si="10"/>
        <v>841.5841584158417</v>
      </c>
      <c r="R37" s="51"/>
      <c r="S37" s="92"/>
      <c r="T37" s="84">
        <f t="shared" si="2"/>
        <v>0</v>
      </c>
      <c r="U37" s="52"/>
      <c r="V37" s="96"/>
      <c r="W37" s="84">
        <f t="shared" si="3"/>
        <v>0</v>
      </c>
      <c r="X37" s="76">
        <v>17</v>
      </c>
      <c r="Y37" s="98">
        <v>90</v>
      </c>
      <c r="Z37" s="84">
        <f t="shared" si="4"/>
        <v>825.2427184466019</v>
      </c>
      <c r="AA37" s="76">
        <v>17</v>
      </c>
      <c r="AB37" s="98">
        <v>50</v>
      </c>
      <c r="AC37" s="84">
        <f t="shared" si="5"/>
        <v>977.0114942528736</v>
      </c>
      <c r="AD37" s="45"/>
      <c r="AE37" s="92"/>
      <c r="AF37" s="84">
        <f t="shared" si="7"/>
        <v>0</v>
      </c>
      <c r="AG37" s="85"/>
      <c r="AH37" s="92"/>
      <c r="AI37" s="84">
        <f t="shared" si="8"/>
        <v>0</v>
      </c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86">
        <f>(LARGE((N37,Q37,T37,W37,Z37,AC37,AF37,AI37),1)+LARGE((N37,Q37,T37,W37,Z37,AC37,AF37,AI37),2)+LARGE((N37,Q37,T37,W37,Z37,AC37,AF37,AI37),3)+LARGE((N37,Q37,T37,W37,Z37,AC37,AF37,AI37),4)+LARGE((N37,Q37,T37,W37,Z37,AC37,AF37,AI37),5))/5</f>
        <v>634.0308321178003</v>
      </c>
      <c r="AZ37" s="85">
        <v>29</v>
      </c>
      <c r="BA37" s="77"/>
      <c r="BB37" s="135"/>
      <c r="BC37" s="136">
        <v>11</v>
      </c>
      <c r="BD37" s="135"/>
      <c r="DS37" s="72"/>
    </row>
    <row r="38" spans="1:56" ht="12" customHeight="1">
      <c r="A38" s="55">
        <v>30</v>
      </c>
      <c r="B38" s="55" t="s">
        <v>17</v>
      </c>
      <c r="C38" s="60">
        <v>18264</v>
      </c>
      <c r="D38" s="55" t="s">
        <v>88</v>
      </c>
      <c r="E38" s="55" t="s">
        <v>48</v>
      </c>
      <c r="F38" s="58" t="s">
        <v>116</v>
      </c>
      <c r="G38" s="58" t="s">
        <v>117</v>
      </c>
      <c r="H38" s="59"/>
      <c r="I38" s="59" t="s">
        <v>51</v>
      </c>
      <c r="J38" s="59" t="s">
        <v>52</v>
      </c>
      <c r="K38" s="62" t="s">
        <v>53</v>
      </c>
      <c r="L38" s="51">
        <v>10</v>
      </c>
      <c r="M38" s="92">
        <v>113</v>
      </c>
      <c r="N38" s="84">
        <f t="shared" si="9"/>
        <v>526.3157894736842</v>
      </c>
      <c r="O38" s="51">
        <v>15</v>
      </c>
      <c r="P38" s="92">
        <v>118</v>
      </c>
      <c r="Q38" s="84">
        <f t="shared" si="10"/>
        <v>742.5742574257425</v>
      </c>
      <c r="R38" s="52">
        <v>4</v>
      </c>
      <c r="S38" s="96">
        <v>48</v>
      </c>
      <c r="T38" s="84">
        <f t="shared" si="2"/>
        <v>204.0816326530612</v>
      </c>
      <c r="U38" s="52">
        <v>8</v>
      </c>
      <c r="V38" s="96">
        <v>170</v>
      </c>
      <c r="W38" s="84">
        <f t="shared" si="3"/>
        <v>425.531914893617</v>
      </c>
      <c r="X38" s="76">
        <v>10</v>
      </c>
      <c r="Y38" s="98">
        <v>172</v>
      </c>
      <c r="Z38" s="84">
        <f t="shared" si="4"/>
        <v>485.43689320388347</v>
      </c>
      <c r="AA38" s="76">
        <v>8</v>
      </c>
      <c r="AB38" s="98">
        <v>114</v>
      </c>
      <c r="AC38" s="84">
        <f t="shared" si="5"/>
        <v>459.7701149425288</v>
      </c>
      <c r="AD38" s="45">
        <v>15</v>
      </c>
      <c r="AE38" s="92">
        <v>102</v>
      </c>
      <c r="AF38" s="84">
        <f t="shared" si="7"/>
        <v>681.8181818181818</v>
      </c>
      <c r="AG38" s="85">
        <v>15</v>
      </c>
      <c r="AH38" s="92">
        <v>120</v>
      </c>
      <c r="AI38" s="84">
        <f t="shared" si="8"/>
        <v>681.8181818181818</v>
      </c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86">
        <f>(LARGE((N38,Q38,T38,W38,Z38,AC38,AF38,AI38),1)+LARGE((N38,Q38,T38,W38,Z38,AC38,AF38,AI38),2)+LARGE((N38,Q38,T38,W38,Z38,AC38,AF38,AI38),3)+LARGE((N38,Q38,T38,W38,Z38,AC38,AF38,AI38),4)+LARGE((N38,Q38,T38,W38,Z38,AC38,AF38,AI38),5))/5</f>
        <v>623.5926607479347</v>
      </c>
      <c r="AZ38" s="85">
        <v>30</v>
      </c>
      <c r="BA38" s="77"/>
      <c r="BB38" s="135">
        <v>19</v>
      </c>
      <c r="BC38" s="136"/>
      <c r="BD38" s="135"/>
    </row>
    <row r="39" spans="1:123" ht="12" customHeight="1">
      <c r="A39" s="55">
        <v>31</v>
      </c>
      <c r="B39" s="55" t="s">
        <v>13</v>
      </c>
      <c r="C39" s="60">
        <v>35451</v>
      </c>
      <c r="D39" s="55" t="s">
        <v>84</v>
      </c>
      <c r="E39" s="55" t="s">
        <v>48</v>
      </c>
      <c r="F39" s="58" t="s">
        <v>117</v>
      </c>
      <c r="G39" s="58" t="s">
        <v>108</v>
      </c>
      <c r="H39" s="59" t="s">
        <v>117</v>
      </c>
      <c r="I39" s="59" t="s">
        <v>51</v>
      </c>
      <c r="J39" s="59" t="s">
        <v>96</v>
      </c>
      <c r="K39" s="64" t="s">
        <v>69</v>
      </c>
      <c r="L39" s="51">
        <v>12</v>
      </c>
      <c r="M39" s="92">
        <v>25</v>
      </c>
      <c r="N39" s="84">
        <f t="shared" si="9"/>
        <v>631.578947368421</v>
      </c>
      <c r="O39" s="51">
        <v>17</v>
      </c>
      <c r="P39" s="92">
        <v>17</v>
      </c>
      <c r="Q39" s="84">
        <f t="shared" si="10"/>
        <v>841.5841584158417</v>
      </c>
      <c r="R39" s="51"/>
      <c r="S39" s="92"/>
      <c r="T39" s="84">
        <f t="shared" si="2"/>
        <v>0</v>
      </c>
      <c r="U39" s="52"/>
      <c r="V39" s="96"/>
      <c r="W39" s="84">
        <f t="shared" si="3"/>
        <v>0</v>
      </c>
      <c r="X39" s="76">
        <v>18</v>
      </c>
      <c r="Y39" s="98">
        <v>82</v>
      </c>
      <c r="Z39" s="84">
        <f t="shared" si="4"/>
        <v>873.7864077669902</v>
      </c>
      <c r="AA39" s="76">
        <v>13</v>
      </c>
      <c r="AB39" s="98">
        <v>78</v>
      </c>
      <c r="AC39" s="84">
        <f t="shared" si="5"/>
        <v>747.1264367816093</v>
      </c>
      <c r="AD39" s="45"/>
      <c r="AE39" s="92"/>
      <c r="AF39" s="84">
        <f t="shared" si="7"/>
        <v>0</v>
      </c>
      <c r="AG39" s="85"/>
      <c r="AH39" s="92"/>
      <c r="AI39" s="84">
        <f t="shared" si="8"/>
        <v>0</v>
      </c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86">
        <f>(LARGE((N39,Q39,T39,W39,Z39,AC39,AF39,AI39),1)+LARGE((N39,Q39,T39,W39,Z39,AC39,AF39,AI39),2)+LARGE((N39,Q39,T39,W39,Z39,AC39,AF39,AI39),3)+LARGE((N39,Q39,T39,W39,Z39,AC39,AF39,AI39),4)+LARGE((N39,Q39,T39,W39,Z39,AC39,AF39,AI39),5))/5</f>
        <v>618.8151900665723</v>
      </c>
      <c r="AZ39" s="85">
        <v>31</v>
      </c>
      <c r="BA39" s="77"/>
      <c r="BB39" s="135">
        <v>20</v>
      </c>
      <c r="BC39" s="136"/>
      <c r="BD39" s="135"/>
      <c r="DS39" s="72"/>
    </row>
    <row r="40" spans="1:123" ht="12" customHeight="1">
      <c r="A40" s="55">
        <v>32</v>
      </c>
      <c r="B40" s="109" t="s">
        <v>200</v>
      </c>
      <c r="C40" s="133">
        <v>17237</v>
      </c>
      <c r="D40" s="109" t="s">
        <v>88</v>
      </c>
      <c r="E40" s="55" t="s">
        <v>48</v>
      </c>
      <c r="F40" s="80"/>
      <c r="G40" s="80"/>
      <c r="H40" s="80"/>
      <c r="I40" s="59" t="s">
        <v>51</v>
      </c>
      <c r="J40" s="87" t="s">
        <v>63</v>
      </c>
      <c r="K40" s="75"/>
      <c r="L40" s="74"/>
      <c r="M40" s="94"/>
      <c r="N40" s="91">
        <v>0</v>
      </c>
      <c r="O40" s="74"/>
      <c r="P40" s="94"/>
      <c r="Q40" s="91">
        <v>0</v>
      </c>
      <c r="R40" s="74"/>
      <c r="S40" s="94"/>
      <c r="T40" s="91">
        <v>0</v>
      </c>
      <c r="U40" s="74"/>
      <c r="V40" s="94"/>
      <c r="W40" s="91">
        <v>0</v>
      </c>
      <c r="X40" s="76">
        <v>15</v>
      </c>
      <c r="Y40" s="98">
        <v>43</v>
      </c>
      <c r="Z40" s="84">
        <f t="shared" si="4"/>
        <v>728.1553398058252</v>
      </c>
      <c r="AA40" s="76">
        <v>10</v>
      </c>
      <c r="AB40" s="98">
        <v>174</v>
      </c>
      <c r="AC40" s="84">
        <f t="shared" si="5"/>
        <v>574.712643678161</v>
      </c>
      <c r="AD40" s="74">
        <v>21</v>
      </c>
      <c r="AE40" s="99">
        <v>113</v>
      </c>
      <c r="AF40" s="84">
        <f t="shared" si="7"/>
        <v>954.5454545454546</v>
      </c>
      <c r="AG40" s="88">
        <v>18</v>
      </c>
      <c r="AH40" s="99">
        <v>115</v>
      </c>
      <c r="AI40" s="84">
        <f t="shared" si="8"/>
        <v>818.1818181818182</v>
      </c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81"/>
      <c r="AX40" s="81"/>
      <c r="AY40" s="86">
        <f>(LARGE((N40,Q40,T40,W40,Z40,AC40,AF40,AI40),1)+LARGE((N40,Q40,T40,W40,Z40,AC40,AF40,AI40),2)+LARGE((N40,Q40,T40,W40,Z40,AC40,AF40,AI40),3)+LARGE((N40,Q40,T40,W40,Z40,AC40,AF40,AI40),4)+LARGE((N40,Q40,T40,W40,Z40,AC40,AF40,AI40),5))/5</f>
        <v>615.1190512422518</v>
      </c>
      <c r="AZ40" s="85">
        <v>32</v>
      </c>
      <c r="BA40" s="77"/>
      <c r="BB40" s="135"/>
      <c r="BC40" s="136">
        <v>12</v>
      </c>
      <c r="BD40" s="135"/>
      <c r="DS40" s="72"/>
    </row>
    <row r="41" spans="1:123" ht="12" customHeight="1">
      <c r="A41" s="55">
        <v>33</v>
      </c>
      <c r="B41" s="55" t="s">
        <v>169</v>
      </c>
      <c r="C41" s="60">
        <v>28688</v>
      </c>
      <c r="D41" s="55" t="s">
        <v>47</v>
      </c>
      <c r="E41" s="55" t="s">
        <v>56</v>
      </c>
      <c r="F41" s="58" t="s">
        <v>68</v>
      </c>
      <c r="G41" s="58"/>
      <c r="H41" s="59" t="s">
        <v>117</v>
      </c>
      <c r="I41" s="59" t="s">
        <v>51</v>
      </c>
      <c r="J41" s="59" t="s">
        <v>63</v>
      </c>
      <c r="K41" s="63" t="s">
        <v>69</v>
      </c>
      <c r="L41" s="51"/>
      <c r="M41" s="92"/>
      <c r="N41" s="84">
        <f>L41/L$8*1000</f>
        <v>0</v>
      </c>
      <c r="O41" s="51"/>
      <c r="P41" s="92"/>
      <c r="Q41" s="84">
        <f>O41/O$8*1000</f>
        <v>0</v>
      </c>
      <c r="R41" s="51">
        <v>14</v>
      </c>
      <c r="S41" s="92">
        <v>178</v>
      </c>
      <c r="T41" s="84">
        <f>R41/R$8*1000</f>
        <v>714.2857142857142</v>
      </c>
      <c r="U41" s="52">
        <v>13</v>
      </c>
      <c r="V41" s="96">
        <v>13</v>
      </c>
      <c r="W41" s="84">
        <f>U41/U$8*1000</f>
        <v>691.4893617021276</v>
      </c>
      <c r="X41" s="76">
        <v>17</v>
      </c>
      <c r="Y41" s="98">
        <v>136</v>
      </c>
      <c r="Z41" s="84">
        <f t="shared" si="4"/>
        <v>825.2427184466019</v>
      </c>
      <c r="AA41" s="76">
        <v>11</v>
      </c>
      <c r="AB41" s="98">
        <v>81</v>
      </c>
      <c r="AC41" s="84">
        <f t="shared" si="5"/>
        <v>632.183908045977</v>
      </c>
      <c r="AD41" s="45"/>
      <c r="AE41" s="92"/>
      <c r="AF41" s="84">
        <f t="shared" si="7"/>
        <v>0</v>
      </c>
      <c r="AG41" s="83"/>
      <c r="AH41" s="92"/>
      <c r="AI41" s="84">
        <f t="shared" si="8"/>
        <v>0</v>
      </c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30"/>
      <c r="AX41" s="130"/>
      <c r="AY41" s="86">
        <f>(LARGE((N41,Q41,T41,W41,Z41,AC41,AF41,AI41),1)+LARGE((N41,Q41,T41,W41,Z41,AC41,AF41,AI41),2)+LARGE((N41,Q41,T41,W41,Z41,AC41,AF41,AI41),3)+LARGE((N41,Q41,T41,W41,Z41,AC41,AF41,AI41),4)+LARGE((N41,Q41,T41,W41,Z41,AC41,AF41,AI41),5))/5</f>
        <v>572.6403404960841</v>
      </c>
      <c r="AZ41" s="85">
        <v>33</v>
      </c>
      <c r="BA41" s="77"/>
      <c r="BB41" s="135"/>
      <c r="BC41" s="136">
        <v>13</v>
      </c>
      <c r="BD41" s="135"/>
      <c r="DS41" s="72"/>
    </row>
    <row r="42" spans="1:123" ht="12" customHeight="1">
      <c r="A42" s="55">
        <v>34</v>
      </c>
      <c r="B42" s="55" t="s">
        <v>123</v>
      </c>
      <c r="C42" s="60">
        <v>35595</v>
      </c>
      <c r="D42" s="55" t="s">
        <v>73</v>
      </c>
      <c r="E42" s="55" t="s">
        <v>48</v>
      </c>
      <c r="F42" s="58" t="s">
        <v>117</v>
      </c>
      <c r="G42" s="58" t="s">
        <v>108</v>
      </c>
      <c r="H42" s="59" t="s">
        <v>102</v>
      </c>
      <c r="I42" s="59" t="s">
        <v>51</v>
      </c>
      <c r="J42" s="59" t="s">
        <v>96</v>
      </c>
      <c r="K42" s="62" t="s">
        <v>107</v>
      </c>
      <c r="L42" s="51">
        <v>12</v>
      </c>
      <c r="M42" s="92">
        <v>40</v>
      </c>
      <c r="N42" s="84">
        <f>L42/L$8*1000</f>
        <v>631.578947368421</v>
      </c>
      <c r="O42" s="51">
        <v>15</v>
      </c>
      <c r="P42" s="92">
        <v>17</v>
      </c>
      <c r="Q42" s="84">
        <f>O42/O$8*1000</f>
        <v>742.5742574257425</v>
      </c>
      <c r="R42" s="51"/>
      <c r="S42" s="92"/>
      <c r="T42" s="84">
        <f>R42/R$8*1000</f>
        <v>0</v>
      </c>
      <c r="U42" s="52"/>
      <c r="V42" s="96"/>
      <c r="W42" s="84">
        <f>U42/U$8*1000</f>
        <v>0</v>
      </c>
      <c r="X42" s="76">
        <v>14</v>
      </c>
      <c r="Y42" s="98">
        <v>136</v>
      </c>
      <c r="Z42" s="84">
        <f t="shared" si="4"/>
        <v>679.6116504854368</v>
      </c>
      <c r="AA42" s="76">
        <v>8</v>
      </c>
      <c r="AB42" s="98">
        <v>70</v>
      </c>
      <c r="AC42" s="84">
        <f t="shared" si="5"/>
        <v>459.7701149425288</v>
      </c>
      <c r="AD42" s="45"/>
      <c r="AE42" s="92"/>
      <c r="AF42" s="84">
        <f t="shared" si="7"/>
        <v>0</v>
      </c>
      <c r="AG42" s="85"/>
      <c r="AH42" s="92"/>
      <c r="AI42" s="84">
        <f t="shared" si="8"/>
        <v>0</v>
      </c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86">
        <f>(LARGE((N42,Q42,T42,W42,Z42,AC42,AF42,AI42),1)+LARGE((N42,Q42,T42,W42,Z42,AC42,AF42,AI42),2)+LARGE((N42,Q42,T42,W42,Z42,AC42,AF42,AI42),3)+LARGE((N42,Q42,T42,W42,Z42,AC42,AF42,AI42),4)+LARGE((N42,Q42,T42,W42,Z42,AC42,AF42,AI42),5))/5</f>
        <v>502.70699404442587</v>
      </c>
      <c r="AZ42" s="85">
        <v>34</v>
      </c>
      <c r="BA42" s="77"/>
      <c r="BB42" s="135">
        <v>21</v>
      </c>
      <c r="BC42" s="136"/>
      <c r="BD42" s="135"/>
      <c r="DS42" s="72"/>
    </row>
    <row r="43" spans="1:123" ht="12" customHeight="1">
      <c r="A43" s="55">
        <v>35</v>
      </c>
      <c r="B43" s="55" t="s">
        <v>158</v>
      </c>
      <c r="C43" s="60">
        <v>31755</v>
      </c>
      <c r="D43" s="55" t="s">
        <v>47</v>
      </c>
      <c r="E43" s="55" t="s">
        <v>48</v>
      </c>
      <c r="F43" s="58" t="s">
        <v>155</v>
      </c>
      <c r="G43" s="58"/>
      <c r="H43" s="58"/>
      <c r="I43" s="59" t="s">
        <v>51</v>
      </c>
      <c r="J43" s="59" t="s">
        <v>52</v>
      </c>
      <c r="K43" s="63" t="s">
        <v>159</v>
      </c>
      <c r="L43" s="50"/>
      <c r="M43" s="93"/>
      <c r="N43" s="84">
        <f>L43/L$8*1000</f>
        <v>0</v>
      </c>
      <c r="O43" s="51">
        <v>18</v>
      </c>
      <c r="P43" s="92">
        <v>32</v>
      </c>
      <c r="Q43" s="84">
        <f>O43/O$8*1000</f>
        <v>891.0891089108911</v>
      </c>
      <c r="R43" s="51">
        <v>14</v>
      </c>
      <c r="S43" s="92">
        <v>175</v>
      </c>
      <c r="T43" s="84">
        <f>R43/R$8*1000</f>
        <v>714.2857142857142</v>
      </c>
      <c r="U43" s="52">
        <v>13</v>
      </c>
      <c r="V43" s="96">
        <v>28</v>
      </c>
      <c r="W43" s="84">
        <f>U43/U$8*1000</f>
        <v>691.4893617021276</v>
      </c>
      <c r="X43" s="51"/>
      <c r="Y43" s="92"/>
      <c r="Z43" s="84">
        <f t="shared" si="4"/>
        <v>0</v>
      </c>
      <c r="AA43" s="51"/>
      <c r="AB43" s="92"/>
      <c r="AC43" s="84">
        <f t="shared" si="5"/>
        <v>0</v>
      </c>
      <c r="AD43" s="45"/>
      <c r="AE43" s="92"/>
      <c r="AF43" s="84">
        <f t="shared" si="7"/>
        <v>0</v>
      </c>
      <c r="AG43" s="85"/>
      <c r="AH43" s="92"/>
      <c r="AI43" s="84">
        <f t="shared" si="8"/>
        <v>0</v>
      </c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86">
        <f>(LARGE((N43,Q43,T43,W43,Z43,AC43,AF43,AI43),1)+LARGE((N43,Q43,T43,W43,Z43,AC43,AF43,AI43),2)+LARGE((N43,Q43,T43,W43,Z43,AC43,AF43,AI43),3)+LARGE((N43,Q43,T43,W43,Z43,AC43,AF43,AI43),4)+LARGE((N43,Q43,T43,W43,Z43,AC43,AF43,AI43),5))/5</f>
        <v>459.3728369797465</v>
      </c>
      <c r="AZ43" s="85">
        <v>35</v>
      </c>
      <c r="BA43" s="77"/>
      <c r="BB43" s="135">
        <v>22</v>
      </c>
      <c r="BC43" s="136"/>
      <c r="BD43" s="135"/>
      <c r="DS43" s="72"/>
    </row>
    <row r="44" spans="1:123" ht="12" customHeight="1">
      <c r="A44" s="55">
        <v>36</v>
      </c>
      <c r="B44" s="55" t="s">
        <v>19</v>
      </c>
      <c r="C44" s="60">
        <v>20221</v>
      </c>
      <c r="D44" s="55" t="s">
        <v>88</v>
      </c>
      <c r="E44" s="55" t="s">
        <v>48</v>
      </c>
      <c r="F44" s="58" t="s">
        <v>117</v>
      </c>
      <c r="G44" s="58" t="s">
        <v>86</v>
      </c>
      <c r="H44" s="59" t="s">
        <v>117</v>
      </c>
      <c r="I44" s="59" t="s">
        <v>51</v>
      </c>
      <c r="J44" s="59" t="s">
        <v>63</v>
      </c>
      <c r="K44" s="65"/>
      <c r="L44" s="51">
        <v>6</v>
      </c>
      <c r="M44" s="92">
        <v>92</v>
      </c>
      <c r="N44" s="84">
        <f>L44/L$8*1000</f>
        <v>315.7894736842105</v>
      </c>
      <c r="O44" s="51">
        <v>13</v>
      </c>
      <c r="P44" s="92">
        <v>87</v>
      </c>
      <c r="Q44" s="84">
        <f>O44/O$8*1000</f>
        <v>643.5643564356436</v>
      </c>
      <c r="R44" s="51"/>
      <c r="S44" s="92"/>
      <c r="T44" s="84">
        <f>R44/R$8*1000</f>
        <v>0</v>
      </c>
      <c r="U44" s="52"/>
      <c r="V44" s="96"/>
      <c r="W44" s="84">
        <f>U44/U$8*1000</f>
        <v>0</v>
      </c>
      <c r="X44" s="76">
        <v>9</v>
      </c>
      <c r="Y44" s="98">
        <v>95</v>
      </c>
      <c r="Z44" s="84">
        <f t="shared" si="4"/>
        <v>436.8932038834951</v>
      </c>
      <c r="AA44" s="76">
        <v>10</v>
      </c>
      <c r="AB44" s="98">
        <v>42</v>
      </c>
      <c r="AC44" s="84">
        <f t="shared" si="5"/>
        <v>574.712643678161</v>
      </c>
      <c r="AD44" s="45"/>
      <c r="AE44" s="92"/>
      <c r="AF44" s="84">
        <f t="shared" si="7"/>
        <v>0</v>
      </c>
      <c r="AG44" s="85"/>
      <c r="AH44" s="92"/>
      <c r="AI44" s="84">
        <f t="shared" si="8"/>
        <v>0</v>
      </c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86">
        <f>(LARGE((N44,Q44,T44,W44,Z44,AC44,AF44,AI44),1)+LARGE((N44,Q44,T44,W44,Z44,AC44,AF44,AI44),2)+LARGE((N44,Q44,T44,W44,Z44,AC44,AF44,AI44),3)+LARGE((N44,Q44,T44,W44,Z44,AC44,AF44,AI44),4)+LARGE((N44,Q44,T44,W44,Z44,AC44,AF44,AI44),5))/5</f>
        <v>394.191935536302</v>
      </c>
      <c r="AZ44" s="85">
        <v>36</v>
      </c>
      <c r="BA44" s="77"/>
      <c r="BB44" s="135"/>
      <c r="BC44" s="136">
        <v>14</v>
      </c>
      <c r="BD44" s="135"/>
      <c r="DP44" s="15"/>
      <c r="DQ44" s="15"/>
      <c r="DS44" s="72"/>
    </row>
    <row r="45" spans="1:123" ht="12" customHeight="1">
      <c r="A45" s="55">
        <v>37</v>
      </c>
      <c r="B45" s="109" t="s">
        <v>198</v>
      </c>
      <c r="C45" s="133">
        <v>21316</v>
      </c>
      <c r="D45" s="109" t="s">
        <v>65</v>
      </c>
      <c r="E45" s="55" t="s">
        <v>106</v>
      </c>
      <c r="F45" s="80"/>
      <c r="G45" s="80"/>
      <c r="H45" s="80"/>
      <c r="I45" s="80"/>
      <c r="J45" s="80"/>
      <c r="K45" s="75"/>
      <c r="L45" s="74"/>
      <c r="M45" s="94"/>
      <c r="N45" s="91">
        <v>0</v>
      </c>
      <c r="O45" s="74"/>
      <c r="P45" s="94"/>
      <c r="Q45" s="91">
        <v>0</v>
      </c>
      <c r="R45" s="74"/>
      <c r="S45" s="94"/>
      <c r="T45" s="91">
        <v>0</v>
      </c>
      <c r="U45" s="74"/>
      <c r="V45" s="94"/>
      <c r="W45" s="91">
        <v>0</v>
      </c>
      <c r="X45" s="76">
        <v>17</v>
      </c>
      <c r="Y45" s="98">
        <v>152</v>
      </c>
      <c r="Z45" s="84">
        <f t="shared" si="4"/>
        <v>825.2427184466019</v>
      </c>
      <c r="AA45" s="76">
        <v>17</v>
      </c>
      <c r="AB45" s="98">
        <v>23</v>
      </c>
      <c r="AC45" s="84">
        <f t="shared" si="5"/>
        <v>977.0114942528736</v>
      </c>
      <c r="AD45" s="74"/>
      <c r="AE45" s="99"/>
      <c r="AF45" s="84">
        <f t="shared" si="7"/>
        <v>0</v>
      </c>
      <c r="AG45" s="88"/>
      <c r="AH45" s="99"/>
      <c r="AI45" s="84">
        <f t="shared" si="8"/>
        <v>0</v>
      </c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81"/>
      <c r="AX45" s="81"/>
      <c r="AY45" s="86">
        <f>(LARGE((N45,Q45,T45,W45,Z45,AC45,AF45,AI45),1)+LARGE((N45,Q45,T45,W45,Z45,AC45,AF45,AI45),2)+LARGE((N45,Q45,T45,W45,Z45,AC45,AF45,AI45),3)+LARGE((N45,Q45,T45,W45,Z45,AC45,AF45,AI45),4)+LARGE((N45,Q45,T45,W45,Z45,AC45,AF45,AI45),5))/5</f>
        <v>360.45084253989506</v>
      </c>
      <c r="AZ45" s="85">
        <v>37</v>
      </c>
      <c r="BA45" s="77"/>
      <c r="BB45" s="135">
        <v>23</v>
      </c>
      <c r="BC45" s="136"/>
      <c r="BD45" s="135"/>
      <c r="DP45" s="15"/>
      <c r="DQ45" s="15"/>
      <c r="DS45" s="72"/>
    </row>
    <row r="46" spans="1:123" ht="12" customHeight="1">
      <c r="A46" s="55">
        <v>38</v>
      </c>
      <c r="B46" s="55" t="s">
        <v>142</v>
      </c>
      <c r="C46" s="60">
        <v>36161</v>
      </c>
      <c r="D46" s="55" t="s">
        <v>73</v>
      </c>
      <c r="E46" s="55" t="s">
        <v>48</v>
      </c>
      <c r="F46" s="58"/>
      <c r="G46" s="58" t="s">
        <v>104</v>
      </c>
      <c r="H46" s="59"/>
      <c r="I46" s="59" t="s">
        <v>51</v>
      </c>
      <c r="J46" s="59" t="s">
        <v>74</v>
      </c>
      <c r="K46" s="65" t="s">
        <v>82</v>
      </c>
      <c r="L46" s="51">
        <v>7</v>
      </c>
      <c r="M46" s="92">
        <v>132</v>
      </c>
      <c r="N46" s="84">
        <f>L46/L$8*1000</f>
        <v>368.4210526315789</v>
      </c>
      <c r="O46" s="51">
        <v>10</v>
      </c>
      <c r="P46" s="92">
        <v>79</v>
      </c>
      <c r="Q46" s="84">
        <f>O46/O$8*1000</f>
        <v>495.049504950495</v>
      </c>
      <c r="R46" s="52"/>
      <c r="S46" s="96"/>
      <c r="T46" s="84">
        <f>R46/R$8*1000</f>
        <v>0</v>
      </c>
      <c r="U46" s="52"/>
      <c r="V46" s="96"/>
      <c r="W46" s="84">
        <f>U46/U$8*1000</f>
        <v>0</v>
      </c>
      <c r="X46" s="76">
        <v>12</v>
      </c>
      <c r="Y46" s="98">
        <v>73</v>
      </c>
      <c r="Z46" s="84">
        <f t="shared" si="4"/>
        <v>582.5242718446601</v>
      </c>
      <c r="AA46" s="76">
        <v>6</v>
      </c>
      <c r="AB46" s="98">
        <v>10</v>
      </c>
      <c r="AC46" s="84">
        <f t="shared" si="5"/>
        <v>344.82758620689657</v>
      </c>
      <c r="AD46" s="45"/>
      <c r="AE46" s="92"/>
      <c r="AF46" s="84">
        <f t="shared" si="7"/>
        <v>0</v>
      </c>
      <c r="AG46" s="85"/>
      <c r="AH46" s="92"/>
      <c r="AI46" s="84">
        <f t="shared" si="8"/>
        <v>0</v>
      </c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86">
        <f>(LARGE((N46,Q46,T46,W46,Z46,AC46,AF46,AI46),1)+LARGE((N46,Q46,T46,W46,Z46,AC46,AF46,AI46),2)+LARGE((N46,Q46,T46,W46,Z46,AC46,AF46,AI46),3)+LARGE((N46,Q46,T46,W46,Z46,AC46,AF46,AI46),4)+LARGE((N46,Q46,T46,W46,Z46,AC46,AF46,AI46),5))/5</f>
        <v>358.1644831267261</v>
      </c>
      <c r="AZ46" s="85">
        <v>38</v>
      </c>
      <c r="BA46" s="77"/>
      <c r="BB46" s="135">
        <v>24</v>
      </c>
      <c r="BC46" s="136"/>
      <c r="BD46" s="135"/>
      <c r="DP46" s="15"/>
      <c r="DQ46" s="15"/>
      <c r="DS46" s="72"/>
    </row>
    <row r="47" spans="1:125" ht="12" customHeight="1">
      <c r="A47" s="55">
        <v>39</v>
      </c>
      <c r="B47" s="55" t="s">
        <v>5</v>
      </c>
      <c r="C47" s="60">
        <v>34448</v>
      </c>
      <c r="D47" s="55" t="s">
        <v>47</v>
      </c>
      <c r="E47" s="55" t="s">
        <v>48</v>
      </c>
      <c r="F47" s="58" t="s">
        <v>117</v>
      </c>
      <c r="G47" s="58" t="s">
        <v>50</v>
      </c>
      <c r="H47" s="59" t="s">
        <v>102</v>
      </c>
      <c r="I47" s="59" t="s">
        <v>51</v>
      </c>
      <c r="J47" s="59" t="s">
        <v>52</v>
      </c>
      <c r="K47" s="62" t="s">
        <v>53</v>
      </c>
      <c r="L47" s="51">
        <v>12</v>
      </c>
      <c r="M47" s="92">
        <v>24</v>
      </c>
      <c r="N47" s="84">
        <f>L47/L$8*1000</f>
        <v>631.578947368421</v>
      </c>
      <c r="O47" s="51"/>
      <c r="P47" s="92"/>
      <c r="Q47" s="84">
        <f>O47/O$8*1000</f>
        <v>0</v>
      </c>
      <c r="R47" s="52">
        <v>11</v>
      </c>
      <c r="S47" s="96">
        <v>35</v>
      </c>
      <c r="T47" s="84">
        <f>R47/R$8*1000</f>
        <v>561.2244897959183</v>
      </c>
      <c r="U47" s="52">
        <v>9</v>
      </c>
      <c r="V47" s="96">
        <v>35</v>
      </c>
      <c r="W47" s="84">
        <f>U47/U$8*1000</f>
        <v>478.7234042553191</v>
      </c>
      <c r="X47" s="51"/>
      <c r="Y47" s="92"/>
      <c r="Z47" s="84">
        <f t="shared" si="4"/>
        <v>0</v>
      </c>
      <c r="AA47" s="51"/>
      <c r="AB47" s="92"/>
      <c r="AC47" s="84">
        <f t="shared" si="5"/>
        <v>0</v>
      </c>
      <c r="AD47" s="45"/>
      <c r="AE47" s="92"/>
      <c r="AF47" s="84">
        <f t="shared" si="7"/>
        <v>0</v>
      </c>
      <c r="AG47" s="85"/>
      <c r="AH47" s="92"/>
      <c r="AI47" s="84">
        <f t="shared" si="8"/>
        <v>0</v>
      </c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86">
        <f>(LARGE((N47,Q47,T47,W47,Z47,AC47,AF47,AI47),1)+LARGE((N47,Q47,T47,W47,Z47,AC47,AF47,AI47),2)+LARGE((N47,Q47,T47,W47,Z47,AC47,AF47,AI47),3)+LARGE((N47,Q47,T47,W47,Z47,AC47,AF47,AI47),4)+LARGE((N47,Q47,T47,W47,Z47,AC47,AF47,AI47),5))/5</f>
        <v>334.30536828393167</v>
      </c>
      <c r="AZ47" s="85">
        <v>39</v>
      </c>
      <c r="BA47" s="77"/>
      <c r="BB47" s="135">
        <v>25</v>
      </c>
      <c r="BC47" s="136"/>
      <c r="BD47" s="135"/>
      <c r="DP47" s="112"/>
      <c r="DQ47" s="15"/>
      <c r="DS47" s="72"/>
      <c r="DT47" s="73"/>
      <c r="DU47" s="73"/>
    </row>
    <row r="48" spans="1:125" ht="12" customHeight="1">
      <c r="A48" s="55">
        <v>40</v>
      </c>
      <c r="B48" s="55" t="s">
        <v>175</v>
      </c>
      <c r="C48" s="60">
        <v>21175</v>
      </c>
      <c r="D48" s="55" t="s">
        <v>65</v>
      </c>
      <c r="E48" s="55" t="s">
        <v>56</v>
      </c>
      <c r="F48" s="58" t="s">
        <v>68</v>
      </c>
      <c r="G48" s="58"/>
      <c r="H48" s="59"/>
      <c r="I48" s="59" t="s">
        <v>51</v>
      </c>
      <c r="J48" s="59" t="s">
        <v>52</v>
      </c>
      <c r="K48" s="63" t="s">
        <v>176</v>
      </c>
      <c r="L48" s="51"/>
      <c r="M48" s="92"/>
      <c r="N48" s="84">
        <f>L48/L$8*1000</f>
        <v>0</v>
      </c>
      <c r="O48" s="51"/>
      <c r="P48" s="92"/>
      <c r="Q48" s="84">
        <f>O48/O$8*1000</f>
        <v>0</v>
      </c>
      <c r="R48" s="51">
        <v>15</v>
      </c>
      <c r="S48" s="92">
        <v>100</v>
      </c>
      <c r="T48" s="84">
        <f>R48/R$8*1000</f>
        <v>765.3061224489795</v>
      </c>
      <c r="U48" s="52">
        <v>16</v>
      </c>
      <c r="V48" s="96">
        <v>98</v>
      </c>
      <c r="W48" s="84">
        <f>U48/U$8*1000</f>
        <v>851.063829787234</v>
      </c>
      <c r="X48" s="51"/>
      <c r="Y48" s="92"/>
      <c r="Z48" s="84">
        <f t="shared" si="4"/>
        <v>0</v>
      </c>
      <c r="AA48" s="51"/>
      <c r="AB48" s="92"/>
      <c r="AC48" s="84">
        <f t="shared" si="5"/>
        <v>0</v>
      </c>
      <c r="AD48" s="45"/>
      <c r="AE48" s="92"/>
      <c r="AF48" s="84">
        <f t="shared" si="7"/>
        <v>0</v>
      </c>
      <c r="AG48" s="83"/>
      <c r="AH48" s="92"/>
      <c r="AI48" s="84">
        <f t="shared" si="8"/>
        <v>0</v>
      </c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30"/>
      <c r="AX48" s="130"/>
      <c r="AY48" s="86">
        <f>(LARGE((N48,Q48,T48,W48,Z48,AC48,AF48,AI48),1)+LARGE((N48,Q48,T48,W48,Z48,AC48,AF48,AI48),2)+LARGE((N48,Q48,T48,W48,Z48,AC48,AF48,AI48),3)+LARGE((N48,Q48,T48,W48,Z48,AC48,AF48,AI48),4)+LARGE((N48,Q48,T48,W48,Z48,AC48,AF48,AI48),5))/5</f>
        <v>323.2739904472427</v>
      </c>
      <c r="AZ48" s="85">
        <v>40</v>
      </c>
      <c r="BA48" s="77"/>
      <c r="BB48" s="135">
        <v>26</v>
      </c>
      <c r="BC48" s="136"/>
      <c r="BD48" s="135"/>
      <c r="DP48" s="112"/>
      <c r="DQ48" s="113"/>
      <c r="DR48" s="72"/>
      <c r="DS48" s="72"/>
      <c r="DT48" s="73"/>
      <c r="DU48" s="73"/>
    </row>
    <row r="49" spans="1:123" ht="12" customHeight="1">
      <c r="A49" s="55">
        <v>41</v>
      </c>
      <c r="B49" s="55" t="s">
        <v>214</v>
      </c>
      <c r="C49" s="60"/>
      <c r="D49" s="55" t="s">
        <v>88</v>
      </c>
      <c r="E49" s="55" t="s">
        <v>229</v>
      </c>
      <c r="F49" s="58" t="s">
        <v>155</v>
      </c>
      <c r="G49" s="58"/>
      <c r="H49" s="58"/>
      <c r="I49" s="59" t="s">
        <v>71</v>
      </c>
      <c r="J49" s="59" t="s">
        <v>74</v>
      </c>
      <c r="K49" s="63" t="s">
        <v>156</v>
      </c>
      <c r="L49" s="51"/>
      <c r="M49" s="95"/>
      <c r="N49" s="84">
        <v>0</v>
      </c>
      <c r="O49" s="51"/>
      <c r="P49" s="92"/>
      <c r="Q49" s="84">
        <v>0</v>
      </c>
      <c r="R49" s="52"/>
      <c r="S49" s="96"/>
      <c r="T49" s="84">
        <v>0</v>
      </c>
      <c r="U49" s="52"/>
      <c r="V49" s="96"/>
      <c r="W49" s="84">
        <v>0</v>
      </c>
      <c r="X49" s="51"/>
      <c r="Y49" s="92"/>
      <c r="Z49" s="84">
        <v>0</v>
      </c>
      <c r="AA49" s="51"/>
      <c r="AB49" s="92"/>
      <c r="AC49" s="84">
        <v>0</v>
      </c>
      <c r="AD49" s="45">
        <v>16</v>
      </c>
      <c r="AE49" s="92">
        <v>35</v>
      </c>
      <c r="AF49" s="84">
        <f t="shared" si="7"/>
        <v>727.2727272727273</v>
      </c>
      <c r="AG49" s="85">
        <v>19</v>
      </c>
      <c r="AH49" s="92">
        <v>29</v>
      </c>
      <c r="AI49" s="84">
        <f t="shared" si="8"/>
        <v>863.6363636363636</v>
      </c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86">
        <f>(LARGE((N49,Q49,T49,W49,Z49,AC49,AF49,AI49),1)+LARGE((N49,Q49,T49,W49,Z49,AC49,AF49,AI49),2)+LARGE((N49,Q49,T49,W49,Z49,AC49,AF49,AI49),3)+LARGE((N49,Q49,T49,W49,Z49,AC49,AF49,AI49),4)+LARGE((N49,Q49,T49,W49,Z49,AC49,AF49,AI49),5))/5</f>
        <v>318.1818181818182</v>
      </c>
      <c r="AZ49" s="85">
        <v>41</v>
      </c>
      <c r="BA49" s="77"/>
      <c r="BB49" s="135">
        <v>27</v>
      </c>
      <c r="BC49" s="136"/>
      <c r="BD49" s="135">
        <v>8</v>
      </c>
      <c r="DP49" s="112"/>
      <c r="DQ49" s="113"/>
      <c r="DR49" s="72"/>
      <c r="DS49" s="72"/>
    </row>
    <row r="50" spans="1:123" ht="12" customHeight="1">
      <c r="A50" s="55">
        <v>42</v>
      </c>
      <c r="B50" s="109" t="s">
        <v>204</v>
      </c>
      <c r="C50" s="133">
        <v>25757</v>
      </c>
      <c r="D50" s="109" t="s">
        <v>88</v>
      </c>
      <c r="E50" s="55" t="s">
        <v>48</v>
      </c>
      <c r="F50" s="82"/>
      <c r="G50" s="82"/>
      <c r="H50" s="82"/>
      <c r="I50" s="82"/>
      <c r="J50" s="59" t="s">
        <v>63</v>
      </c>
      <c r="K50" s="90"/>
      <c r="L50" s="74"/>
      <c r="M50" s="94"/>
      <c r="N50" s="91">
        <v>0</v>
      </c>
      <c r="O50" s="74"/>
      <c r="P50" s="94"/>
      <c r="Q50" s="91">
        <v>0</v>
      </c>
      <c r="R50" s="74"/>
      <c r="S50" s="94"/>
      <c r="T50" s="91">
        <v>0</v>
      </c>
      <c r="U50" s="74"/>
      <c r="V50" s="94"/>
      <c r="W50" s="91">
        <v>0</v>
      </c>
      <c r="X50" s="76">
        <v>10</v>
      </c>
      <c r="Y50" s="98">
        <v>16</v>
      </c>
      <c r="Z50" s="84">
        <f aca="true" t="shared" si="11" ref="Z50:Z56">X50/X$8*1000</f>
        <v>485.43689320388347</v>
      </c>
      <c r="AA50" s="76">
        <v>7</v>
      </c>
      <c r="AB50" s="98">
        <v>132</v>
      </c>
      <c r="AC50" s="84">
        <f aca="true" t="shared" si="12" ref="AC50:AC56">AA50/AA$8*1000</f>
        <v>402.2988505747127</v>
      </c>
      <c r="AD50" s="74">
        <v>7</v>
      </c>
      <c r="AE50" s="99">
        <v>139</v>
      </c>
      <c r="AF50" s="84">
        <f t="shared" si="7"/>
        <v>318.1818181818182</v>
      </c>
      <c r="AG50" s="88">
        <v>8</v>
      </c>
      <c r="AH50" s="99">
        <v>16</v>
      </c>
      <c r="AI50" s="84">
        <f t="shared" si="8"/>
        <v>363.6363636363636</v>
      </c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81"/>
      <c r="AX50" s="81"/>
      <c r="AY50" s="86">
        <f>(LARGE((N50,Q50,T50,W50,Z50,AC50,AF50,AI50),1)+LARGE((N50,Q50,T50,W50,Z50,AC50,AF50,AI50),2)+LARGE((N50,Q50,T50,W50,Z50,AC50,AF50,AI50),3)+LARGE((N50,Q50,T50,W50,Z50,AC50,AF50,AI50),4)+LARGE((N50,Q50,T50,W50,Z50,AC50,AF50,AI50),5))/5</f>
        <v>313.91078511935564</v>
      </c>
      <c r="AZ50" s="85">
        <v>42</v>
      </c>
      <c r="BA50" s="77"/>
      <c r="BB50" s="135"/>
      <c r="BC50" s="136">
        <v>15</v>
      </c>
      <c r="BD50" s="135"/>
      <c r="DP50" s="112"/>
      <c r="DQ50" s="113"/>
      <c r="DR50" s="72"/>
      <c r="DS50" s="72"/>
    </row>
    <row r="51" spans="1:123" ht="12" customHeight="1">
      <c r="A51" s="55">
        <v>43</v>
      </c>
      <c r="B51" s="55" t="s">
        <v>6</v>
      </c>
      <c r="C51" s="60">
        <v>34411</v>
      </c>
      <c r="D51" s="55" t="s">
        <v>47</v>
      </c>
      <c r="E51" s="55" t="s">
        <v>48</v>
      </c>
      <c r="F51" s="58" t="s">
        <v>122</v>
      </c>
      <c r="G51" s="58" t="s">
        <v>50</v>
      </c>
      <c r="H51" s="59" t="s">
        <v>102</v>
      </c>
      <c r="I51" s="59" t="s">
        <v>51</v>
      </c>
      <c r="J51" s="59" t="s">
        <v>52</v>
      </c>
      <c r="K51" s="64" t="s">
        <v>95</v>
      </c>
      <c r="L51" s="51">
        <v>12</v>
      </c>
      <c r="M51" s="92">
        <v>32</v>
      </c>
      <c r="N51" s="84">
        <f>L51/L$8*1000</f>
        <v>631.578947368421</v>
      </c>
      <c r="O51" s="51"/>
      <c r="P51" s="92"/>
      <c r="Q51" s="84">
        <f>O51/O$8*1000</f>
        <v>0</v>
      </c>
      <c r="R51" s="52">
        <v>9</v>
      </c>
      <c r="S51" s="96">
        <v>30</v>
      </c>
      <c r="T51" s="84">
        <f>R51/R$8*1000</f>
        <v>459.1836734693877</v>
      </c>
      <c r="U51" s="52">
        <v>8</v>
      </c>
      <c r="V51" s="96">
        <v>60</v>
      </c>
      <c r="W51" s="84">
        <f>U51/U$8*1000</f>
        <v>425.531914893617</v>
      </c>
      <c r="X51" s="51"/>
      <c r="Y51" s="92"/>
      <c r="Z51" s="84">
        <f t="shared" si="11"/>
        <v>0</v>
      </c>
      <c r="AA51" s="51"/>
      <c r="AB51" s="92"/>
      <c r="AC51" s="84">
        <f t="shared" si="12"/>
        <v>0</v>
      </c>
      <c r="AD51" s="45"/>
      <c r="AE51" s="92"/>
      <c r="AF51" s="84">
        <f t="shared" si="7"/>
        <v>0</v>
      </c>
      <c r="AG51" s="85"/>
      <c r="AH51" s="92"/>
      <c r="AI51" s="84">
        <f t="shared" si="8"/>
        <v>0</v>
      </c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86">
        <f>(LARGE((N51,Q51,T51,W51,Z51,AC51,AF51,AI51),1)+LARGE((N51,Q51,T51,W51,Z51,AC51,AF51,AI51),2)+LARGE((N51,Q51,T51,W51,Z51,AC51,AF51,AI51),3)+LARGE((N51,Q51,T51,W51,Z51,AC51,AF51,AI51),4)+LARGE((N51,Q51,T51,W51,Z51,AC51,AF51,AI51),5))/5</f>
        <v>303.25890714628514</v>
      </c>
      <c r="AZ51" s="85">
        <v>43</v>
      </c>
      <c r="BA51" s="77"/>
      <c r="BB51" s="135">
        <v>28</v>
      </c>
      <c r="BC51" s="136"/>
      <c r="BD51" s="135"/>
      <c r="DP51" s="112"/>
      <c r="DQ51" s="113"/>
      <c r="DR51" s="72"/>
      <c r="DS51" s="72"/>
    </row>
    <row r="52" spans="1:123" ht="12" customHeight="1">
      <c r="A52" s="55">
        <v>44</v>
      </c>
      <c r="B52" s="109" t="s">
        <v>201</v>
      </c>
      <c r="C52" s="133">
        <v>28541</v>
      </c>
      <c r="D52" s="109" t="s">
        <v>88</v>
      </c>
      <c r="E52" s="134" t="s">
        <v>56</v>
      </c>
      <c r="F52" s="80"/>
      <c r="G52" s="80"/>
      <c r="H52" s="80"/>
      <c r="I52" s="59" t="s">
        <v>51</v>
      </c>
      <c r="J52" s="87" t="s">
        <v>52</v>
      </c>
      <c r="K52" s="75"/>
      <c r="L52" s="74"/>
      <c r="M52" s="94"/>
      <c r="N52" s="91">
        <v>0</v>
      </c>
      <c r="O52" s="74"/>
      <c r="P52" s="94"/>
      <c r="Q52" s="91">
        <v>0</v>
      </c>
      <c r="R52" s="74"/>
      <c r="S52" s="94"/>
      <c r="T52" s="91">
        <v>0</v>
      </c>
      <c r="U52" s="74"/>
      <c r="V52" s="94"/>
      <c r="W52" s="91">
        <v>0</v>
      </c>
      <c r="X52" s="76">
        <v>14</v>
      </c>
      <c r="Y52" s="98">
        <v>45</v>
      </c>
      <c r="Z52" s="84">
        <f t="shared" si="11"/>
        <v>679.6116504854368</v>
      </c>
      <c r="AA52" s="76">
        <v>14</v>
      </c>
      <c r="AB52" s="98">
        <v>151</v>
      </c>
      <c r="AC52" s="84">
        <f t="shared" si="12"/>
        <v>804.5977011494253</v>
      </c>
      <c r="AD52" s="74"/>
      <c r="AE52" s="99"/>
      <c r="AF52" s="84">
        <f t="shared" si="7"/>
        <v>0</v>
      </c>
      <c r="AG52" s="88"/>
      <c r="AH52" s="99"/>
      <c r="AI52" s="84">
        <f t="shared" si="8"/>
        <v>0</v>
      </c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81"/>
      <c r="AX52" s="81"/>
      <c r="AY52" s="86">
        <f>(LARGE((N52,Q52,T52,W52,Z52,AC52,AF52,AI52),1)+LARGE((N52,Q52,T52,W52,Z52,AC52,AF52,AI52),2)+LARGE((N52,Q52,T52,W52,Z52,AC52,AF52,AI52),3)+LARGE((N52,Q52,T52,W52,Z52,AC52,AF52,AI52),4)+LARGE((N52,Q52,T52,W52,Z52,AC52,AF52,AI52),5))/5</f>
        <v>296.84187032697247</v>
      </c>
      <c r="AZ52" s="85">
        <v>44</v>
      </c>
      <c r="BA52" s="77"/>
      <c r="BB52" s="135">
        <v>29</v>
      </c>
      <c r="BC52" s="136"/>
      <c r="BD52" s="135"/>
      <c r="DP52" s="112"/>
      <c r="DQ52" s="113"/>
      <c r="DR52" s="72"/>
      <c r="DS52" s="72"/>
    </row>
    <row r="53" spans="1:121" ht="12" customHeight="1">
      <c r="A53" s="55">
        <v>45</v>
      </c>
      <c r="B53" s="55" t="s">
        <v>167</v>
      </c>
      <c r="C53" s="60">
        <v>27853</v>
      </c>
      <c r="D53" s="55" t="s">
        <v>47</v>
      </c>
      <c r="E53" s="55" t="s">
        <v>60</v>
      </c>
      <c r="F53" s="58"/>
      <c r="G53" s="58" t="s">
        <v>168</v>
      </c>
      <c r="H53" s="59"/>
      <c r="I53" s="59" t="s">
        <v>51</v>
      </c>
      <c r="J53" s="59" t="s">
        <v>52</v>
      </c>
      <c r="K53" s="63" t="s">
        <v>64</v>
      </c>
      <c r="L53" s="51"/>
      <c r="M53" s="92"/>
      <c r="N53" s="84">
        <f>L53/L$8*1000</f>
        <v>0</v>
      </c>
      <c r="O53" s="51"/>
      <c r="P53" s="92"/>
      <c r="Q53" s="84">
        <f>O53/O$8*1000</f>
        <v>0</v>
      </c>
      <c r="R53" s="51">
        <v>10</v>
      </c>
      <c r="S53" s="92">
        <v>107</v>
      </c>
      <c r="T53" s="84">
        <f>R53/R$8*1000</f>
        <v>510.2040816326531</v>
      </c>
      <c r="U53" s="52">
        <v>18</v>
      </c>
      <c r="V53" s="96">
        <v>90</v>
      </c>
      <c r="W53" s="84">
        <f>U53/U$8*1000</f>
        <v>957.4468085106382</v>
      </c>
      <c r="X53" s="51"/>
      <c r="Y53" s="92"/>
      <c r="Z53" s="84">
        <f t="shared" si="11"/>
        <v>0</v>
      </c>
      <c r="AA53" s="51"/>
      <c r="AB53" s="92"/>
      <c r="AC53" s="84">
        <f t="shared" si="12"/>
        <v>0</v>
      </c>
      <c r="AD53" s="45"/>
      <c r="AE53" s="92"/>
      <c r="AF53" s="84">
        <f t="shared" si="7"/>
        <v>0</v>
      </c>
      <c r="AG53" s="83"/>
      <c r="AH53" s="92"/>
      <c r="AI53" s="84">
        <f t="shared" si="8"/>
        <v>0</v>
      </c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30"/>
      <c r="AX53" s="130"/>
      <c r="AY53" s="86">
        <f>(LARGE((N53,Q53,T53,W53,Z53,AC53,AF53,AI53),1)+LARGE((N53,Q53,T53,W53,Z53,AC53,AF53,AI53),2)+LARGE((N53,Q53,T53,W53,Z53,AC53,AF53,AI53),3)+LARGE((N53,Q53,T53,W53,Z53,AC53,AF53,AI53),4)+LARGE((N53,Q53,T53,W53,Z53,AC53,AF53,AI53),5))/5</f>
        <v>293.53017802865827</v>
      </c>
      <c r="AZ53" s="85">
        <v>45</v>
      </c>
      <c r="BA53" s="77"/>
      <c r="BB53" s="135">
        <v>30</v>
      </c>
      <c r="BC53" s="136"/>
      <c r="BD53" s="135"/>
      <c r="DP53" s="15"/>
      <c r="DQ53" s="15"/>
    </row>
    <row r="54" spans="1:121" ht="12" customHeight="1">
      <c r="A54" s="55">
        <v>46</v>
      </c>
      <c r="B54" s="55" t="s">
        <v>173</v>
      </c>
      <c r="C54" s="60">
        <v>26535</v>
      </c>
      <c r="D54" s="55" t="s">
        <v>84</v>
      </c>
      <c r="E54" s="55" t="s">
        <v>56</v>
      </c>
      <c r="F54" s="58" t="s">
        <v>68</v>
      </c>
      <c r="G54" s="58"/>
      <c r="H54" s="59" t="s">
        <v>117</v>
      </c>
      <c r="I54" s="59" t="s">
        <v>51</v>
      </c>
      <c r="J54" s="59" t="s">
        <v>63</v>
      </c>
      <c r="K54" s="63" t="s">
        <v>69</v>
      </c>
      <c r="L54" s="51"/>
      <c r="M54" s="92"/>
      <c r="N54" s="84">
        <f>L54/L$8*1000</f>
        <v>0</v>
      </c>
      <c r="O54" s="51"/>
      <c r="P54" s="92"/>
      <c r="Q54" s="84">
        <f>O54/O$8*1000</f>
        <v>0</v>
      </c>
      <c r="R54" s="52">
        <v>12</v>
      </c>
      <c r="S54" s="96">
        <v>84</v>
      </c>
      <c r="T54" s="84">
        <f>R54/R$8*1000</f>
        <v>612.2448979591836</v>
      </c>
      <c r="U54" s="52">
        <v>16</v>
      </c>
      <c r="V54" s="96">
        <v>139</v>
      </c>
      <c r="W54" s="84">
        <f>U54/U$8*1000</f>
        <v>851.063829787234</v>
      </c>
      <c r="X54" s="51"/>
      <c r="Y54" s="92"/>
      <c r="Z54" s="84">
        <f t="shared" si="11"/>
        <v>0</v>
      </c>
      <c r="AA54" s="51"/>
      <c r="AB54" s="92"/>
      <c r="AC54" s="84">
        <f t="shared" si="12"/>
        <v>0</v>
      </c>
      <c r="AD54" s="45"/>
      <c r="AE54" s="92"/>
      <c r="AF54" s="84">
        <f aca="true" t="shared" si="13" ref="AF54:AF85">AD54/AD$8*1000</f>
        <v>0</v>
      </c>
      <c r="AG54" s="83"/>
      <c r="AH54" s="92"/>
      <c r="AI54" s="84">
        <f aca="true" t="shared" si="14" ref="AI54:AI85">AG54/AG$8*1000</f>
        <v>0</v>
      </c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30"/>
      <c r="AX54" s="130"/>
      <c r="AY54" s="86">
        <f>(LARGE((N54,Q54,T54,W54,Z54,AC54,AF54,AI54),1)+LARGE((N54,Q54,T54,W54,Z54,AC54,AF54,AI54),2)+LARGE((N54,Q54,T54,W54,Z54,AC54,AF54,AI54),3)+LARGE((N54,Q54,T54,W54,Z54,AC54,AF54,AI54),4)+LARGE((N54,Q54,T54,W54,Z54,AC54,AF54,AI54),5))/5</f>
        <v>292.6617455492835</v>
      </c>
      <c r="AZ54" s="85">
        <v>46</v>
      </c>
      <c r="BA54" s="77"/>
      <c r="BB54" s="135"/>
      <c r="BC54" s="136">
        <v>16</v>
      </c>
      <c r="BD54" s="135"/>
      <c r="DP54" s="15"/>
      <c r="DQ54" s="15"/>
    </row>
    <row r="55" spans="1:121" ht="12" customHeight="1">
      <c r="A55" s="55">
        <v>47</v>
      </c>
      <c r="B55" s="55" t="s">
        <v>163</v>
      </c>
      <c r="C55" s="60">
        <v>35426</v>
      </c>
      <c r="D55" s="55" t="s">
        <v>65</v>
      </c>
      <c r="E55" s="55" t="s">
        <v>79</v>
      </c>
      <c r="F55" s="58" t="s">
        <v>80</v>
      </c>
      <c r="G55" s="58" t="s">
        <v>81</v>
      </c>
      <c r="H55" s="59" t="s">
        <v>162</v>
      </c>
      <c r="I55" s="59" t="s">
        <v>51</v>
      </c>
      <c r="J55" s="59" t="s">
        <v>52</v>
      </c>
      <c r="K55" s="63" t="s">
        <v>82</v>
      </c>
      <c r="L55" s="51"/>
      <c r="M55" s="92"/>
      <c r="N55" s="84">
        <f>L55/L$8*1000</f>
        <v>0</v>
      </c>
      <c r="O55" s="51"/>
      <c r="P55" s="92"/>
      <c r="Q55" s="84">
        <f>O55/O$8*1000</f>
        <v>0</v>
      </c>
      <c r="R55" s="51">
        <v>14</v>
      </c>
      <c r="S55" s="92">
        <v>97</v>
      </c>
      <c r="T55" s="84">
        <f>R55/R$8*1000</f>
        <v>714.2857142857142</v>
      </c>
      <c r="U55" s="52">
        <v>14</v>
      </c>
      <c r="V55" s="96">
        <v>9</v>
      </c>
      <c r="W55" s="84">
        <f>U55/U$8*1000</f>
        <v>744.6808510638298</v>
      </c>
      <c r="X55" s="51"/>
      <c r="Y55" s="92"/>
      <c r="Z55" s="84">
        <f t="shared" si="11"/>
        <v>0</v>
      </c>
      <c r="AA55" s="51"/>
      <c r="AB55" s="92"/>
      <c r="AC55" s="84">
        <f t="shared" si="12"/>
        <v>0</v>
      </c>
      <c r="AD55" s="45"/>
      <c r="AE55" s="92"/>
      <c r="AF55" s="84">
        <f t="shared" si="13"/>
        <v>0</v>
      </c>
      <c r="AG55" s="83"/>
      <c r="AH55" s="92"/>
      <c r="AI55" s="84">
        <f t="shared" si="14"/>
        <v>0</v>
      </c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30"/>
      <c r="AX55" s="130"/>
      <c r="AY55" s="86">
        <f>(LARGE((N55,Q55,T55,W55,Z55,AC55,AF55,AI55),1)+LARGE((N55,Q55,T55,W55,Z55,AC55,AF55,AI55),2)+LARGE((N55,Q55,T55,W55,Z55,AC55,AF55,AI55),3)+LARGE((N55,Q55,T55,W55,Z55,AC55,AF55,AI55),4)+LARGE((N55,Q55,T55,W55,Z55,AC55,AF55,AI55),5))/5</f>
        <v>291.7933130699088</v>
      </c>
      <c r="AZ55" s="85">
        <v>47</v>
      </c>
      <c r="BA55" s="77"/>
      <c r="BB55" s="135">
        <v>31</v>
      </c>
      <c r="BC55" s="136"/>
      <c r="BD55" s="135"/>
      <c r="DP55" s="15"/>
      <c r="DQ55" s="15"/>
    </row>
    <row r="56" spans="1:121" ht="12" customHeight="1">
      <c r="A56" s="55">
        <v>48</v>
      </c>
      <c r="B56" s="55" t="s">
        <v>134</v>
      </c>
      <c r="C56" s="60">
        <v>37257</v>
      </c>
      <c r="D56" s="55" t="s">
        <v>135</v>
      </c>
      <c r="E56" s="55" t="s">
        <v>48</v>
      </c>
      <c r="F56" s="58"/>
      <c r="G56" s="58" t="s">
        <v>104</v>
      </c>
      <c r="H56" s="59" t="s">
        <v>102</v>
      </c>
      <c r="I56" s="59" t="s">
        <v>51</v>
      </c>
      <c r="J56" s="59" t="s">
        <v>89</v>
      </c>
      <c r="K56" s="62" t="s">
        <v>101</v>
      </c>
      <c r="L56" s="51">
        <v>9</v>
      </c>
      <c r="M56" s="92">
        <v>142</v>
      </c>
      <c r="N56" s="84">
        <f>L56/L$8*1000</f>
        <v>473.6842105263158</v>
      </c>
      <c r="O56" s="51">
        <v>5</v>
      </c>
      <c r="P56" s="92">
        <v>69</v>
      </c>
      <c r="Q56" s="84">
        <f>O56/O$8*1000</f>
        <v>247.5247524752475</v>
      </c>
      <c r="R56" s="51"/>
      <c r="S56" s="92"/>
      <c r="T56" s="84">
        <f>R56/R$8*1000</f>
        <v>0</v>
      </c>
      <c r="U56" s="52"/>
      <c r="V56" s="96"/>
      <c r="W56" s="84">
        <f>U56/U$8*1000</f>
        <v>0</v>
      </c>
      <c r="X56" s="51"/>
      <c r="Y56" s="92"/>
      <c r="Z56" s="84">
        <f t="shared" si="11"/>
        <v>0</v>
      </c>
      <c r="AA56" s="51"/>
      <c r="AB56" s="92"/>
      <c r="AC56" s="84">
        <f t="shared" si="12"/>
        <v>0</v>
      </c>
      <c r="AD56" s="45">
        <v>7</v>
      </c>
      <c r="AE56" s="92">
        <v>70</v>
      </c>
      <c r="AF56" s="84">
        <f t="shared" si="13"/>
        <v>318.1818181818182</v>
      </c>
      <c r="AG56" s="85">
        <v>9</v>
      </c>
      <c r="AH56" s="92">
        <v>67</v>
      </c>
      <c r="AI56" s="84">
        <f t="shared" si="14"/>
        <v>409.0909090909091</v>
      </c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86">
        <f>(LARGE((N56,Q56,T56,W56,Z56,AC56,AF56,AI56),1)+LARGE((N56,Q56,T56,W56,Z56,AC56,AF56,AI56),2)+LARGE((N56,Q56,T56,W56,Z56,AC56,AF56,AI56),3)+LARGE((N56,Q56,T56,W56,Z56,AC56,AF56,AI56),4)+LARGE((N56,Q56,T56,W56,Z56,AC56,AF56,AI56),5))/5</f>
        <v>289.6963380548581</v>
      </c>
      <c r="AZ56" s="85">
        <v>48</v>
      </c>
      <c r="BA56" s="77"/>
      <c r="BB56" s="135"/>
      <c r="BC56" s="136">
        <v>17</v>
      </c>
      <c r="BD56" s="135"/>
      <c r="DP56" s="15"/>
      <c r="DQ56" s="15"/>
    </row>
    <row r="57" spans="1:121" ht="12" customHeight="1">
      <c r="A57" s="55">
        <v>49</v>
      </c>
      <c r="B57" s="55" t="s">
        <v>217</v>
      </c>
      <c r="C57" s="60"/>
      <c r="D57" s="55" t="s">
        <v>88</v>
      </c>
      <c r="E57" s="55" t="s">
        <v>186</v>
      </c>
      <c r="F57" s="58" t="s">
        <v>155</v>
      </c>
      <c r="G57" s="58"/>
      <c r="H57" s="58"/>
      <c r="I57" s="59" t="s">
        <v>71</v>
      </c>
      <c r="J57" s="59" t="s">
        <v>77</v>
      </c>
      <c r="K57" s="63" t="s">
        <v>156</v>
      </c>
      <c r="L57" s="51"/>
      <c r="M57" s="95"/>
      <c r="N57" s="84">
        <v>0</v>
      </c>
      <c r="O57" s="51"/>
      <c r="P57" s="92"/>
      <c r="Q57" s="84">
        <v>0</v>
      </c>
      <c r="R57" s="52"/>
      <c r="S57" s="96"/>
      <c r="T57" s="84">
        <v>0</v>
      </c>
      <c r="U57" s="52"/>
      <c r="V57" s="96"/>
      <c r="W57" s="84">
        <v>0</v>
      </c>
      <c r="X57" s="51"/>
      <c r="Y57" s="92"/>
      <c r="Z57" s="84">
        <v>0</v>
      </c>
      <c r="AA57" s="51"/>
      <c r="AB57" s="92"/>
      <c r="AC57" s="84">
        <v>0</v>
      </c>
      <c r="AD57" s="45">
        <v>14</v>
      </c>
      <c r="AE57" s="92">
        <v>100</v>
      </c>
      <c r="AF57" s="84">
        <f t="shared" si="13"/>
        <v>636.3636363636364</v>
      </c>
      <c r="AG57" s="85">
        <v>16</v>
      </c>
      <c r="AH57" s="92">
        <v>40</v>
      </c>
      <c r="AI57" s="84">
        <f t="shared" si="14"/>
        <v>727.2727272727273</v>
      </c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86">
        <f>(LARGE((N57,Q57,T57,W57,Z57,AC57,AF57,AI57),1)+LARGE((N57,Q57,T57,W57,Z57,AC57,AF57,AI57),2)+LARGE((N57,Q57,T57,W57,Z57,AC57,AF57,AI57),3)+LARGE((N57,Q57,T57,W57,Z57,AC57,AF57,AI57),4)+LARGE((N57,Q57,T57,W57,Z57,AC57,AF57,AI57),5))/5</f>
        <v>272.7272727272727</v>
      </c>
      <c r="AZ57" s="85">
        <v>49</v>
      </c>
      <c r="BA57" s="77"/>
      <c r="BB57" s="135">
        <v>32</v>
      </c>
      <c r="BC57" s="136"/>
      <c r="BD57" s="135">
        <v>9</v>
      </c>
      <c r="DP57" s="15"/>
      <c r="DQ57" s="15"/>
    </row>
    <row r="58" spans="1:121" ht="12" customHeight="1">
      <c r="A58" s="55">
        <v>50</v>
      </c>
      <c r="B58" s="55" t="s">
        <v>218</v>
      </c>
      <c r="C58" s="60"/>
      <c r="D58" s="55" t="s">
        <v>88</v>
      </c>
      <c r="E58" s="55" t="s">
        <v>60</v>
      </c>
      <c r="F58" s="58" t="s">
        <v>155</v>
      </c>
      <c r="G58" s="58"/>
      <c r="H58" s="58"/>
      <c r="I58" s="59" t="s">
        <v>71</v>
      </c>
      <c r="J58" s="59" t="s">
        <v>92</v>
      </c>
      <c r="K58" s="63" t="s">
        <v>156</v>
      </c>
      <c r="L58" s="51"/>
      <c r="M58" s="95"/>
      <c r="N58" s="84">
        <v>0</v>
      </c>
      <c r="O58" s="51"/>
      <c r="P58" s="92"/>
      <c r="Q58" s="84">
        <v>0</v>
      </c>
      <c r="R58" s="52"/>
      <c r="S58" s="96"/>
      <c r="T58" s="84">
        <v>0</v>
      </c>
      <c r="U58" s="52"/>
      <c r="V58" s="96"/>
      <c r="W58" s="84">
        <v>0</v>
      </c>
      <c r="X58" s="51"/>
      <c r="Y58" s="92"/>
      <c r="Z58" s="84">
        <v>0</v>
      </c>
      <c r="AA58" s="51"/>
      <c r="AB58" s="92"/>
      <c r="AC58" s="84">
        <v>0</v>
      </c>
      <c r="AD58" s="45">
        <v>12</v>
      </c>
      <c r="AE58" s="92">
        <v>89</v>
      </c>
      <c r="AF58" s="84">
        <f t="shared" si="13"/>
        <v>545.4545454545454</v>
      </c>
      <c r="AG58" s="85">
        <v>16</v>
      </c>
      <c r="AH58" s="92">
        <v>27</v>
      </c>
      <c r="AI58" s="84">
        <f t="shared" si="14"/>
        <v>727.2727272727273</v>
      </c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86">
        <f>(LARGE((N58,Q58,T58,W58,Z58,AC58,AF58,AI58),1)+LARGE((N58,Q58,T58,W58,Z58,AC58,AF58,AI58),2)+LARGE((N58,Q58,T58,W58,Z58,AC58,AF58,AI58),3)+LARGE((N58,Q58,T58,W58,Z58,AC58,AF58,AI58),4)+LARGE((N58,Q58,T58,W58,Z58,AC58,AF58,AI58),5))/5</f>
        <v>254.5454545454545</v>
      </c>
      <c r="AZ58" s="85">
        <v>50</v>
      </c>
      <c r="BA58" s="77"/>
      <c r="BB58" s="135"/>
      <c r="BC58" s="136">
        <v>18</v>
      </c>
      <c r="BD58" s="135">
        <v>10</v>
      </c>
      <c r="DP58" s="15"/>
      <c r="DQ58" s="15"/>
    </row>
    <row r="59" spans="1:121" ht="12" customHeight="1">
      <c r="A59" s="55">
        <v>51</v>
      </c>
      <c r="B59" s="55" t="s">
        <v>216</v>
      </c>
      <c r="C59" s="60"/>
      <c r="D59" s="55" t="s">
        <v>88</v>
      </c>
      <c r="E59" s="55" t="s">
        <v>106</v>
      </c>
      <c r="F59" s="58" t="s">
        <v>155</v>
      </c>
      <c r="G59" s="58"/>
      <c r="H59" s="58"/>
      <c r="I59" s="59" t="s">
        <v>71</v>
      </c>
      <c r="J59" s="59" t="s">
        <v>96</v>
      </c>
      <c r="K59" s="63" t="s">
        <v>156</v>
      </c>
      <c r="L59" s="51"/>
      <c r="M59" s="95"/>
      <c r="N59" s="84">
        <v>0</v>
      </c>
      <c r="O59" s="51"/>
      <c r="P59" s="92"/>
      <c r="Q59" s="84">
        <v>0</v>
      </c>
      <c r="R59" s="52"/>
      <c r="S59" s="96"/>
      <c r="T59" s="84">
        <v>0</v>
      </c>
      <c r="U59" s="52"/>
      <c r="V59" s="96"/>
      <c r="W59" s="84">
        <v>0</v>
      </c>
      <c r="X59" s="51"/>
      <c r="Y59" s="92"/>
      <c r="Z59" s="84">
        <v>0</v>
      </c>
      <c r="AA59" s="51"/>
      <c r="AB59" s="92"/>
      <c r="AC59" s="84">
        <v>0</v>
      </c>
      <c r="AD59" s="45">
        <v>15</v>
      </c>
      <c r="AE59" s="92">
        <v>89</v>
      </c>
      <c r="AF59" s="84">
        <f t="shared" si="13"/>
        <v>681.8181818181818</v>
      </c>
      <c r="AG59" s="85">
        <v>12</v>
      </c>
      <c r="AH59" s="92">
        <v>81</v>
      </c>
      <c r="AI59" s="84">
        <f t="shared" si="14"/>
        <v>545.4545454545454</v>
      </c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86">
        <f>(LARGE((N59,Q59,T59,W59,Z59,AC59,AF59,AI59),1)+LARGE((N59,Q59,T59,W59,Z59,AC59,AF59,AI59),2)+LARGE((N59,Q59,T59,W59,Z59,AC59,AF59,AI59),3)+LARGE((N59,Q59,T59,W59,Z59,AC59,AF59,AI59),4)+LARGE((N59,Q59,T59,W59,Z59,AC59,AF59,AI59),5))/5</f>
        <v>245.4545454545454</v>
      </c>
      <c r="AZ59" s="85">
        <v>51</v>
      </c>
      <c r="BA59" s="77"/>
      <c r="BB59" s="135"/>
      <c r="BC59" s="136">
        <v>19</v>
      </c>
      <c r="BD59" s="135">
        <v>11</v>
      </c>
      <c r="DP59" s="15"/>
      <c r="DQ59" s="15"/>
    </row>
    <row r="60" spans="1:121" ht="12" customHeight="1">
      <c r="A60" s="55">
        <v>52</v>
      </c>
      <c r="B60" s="109" t="s">
        <v>203</v>
      </c>
      <c r="C60" s="133">
        <v>36941</v>
      </c>
      <c r="D60" s="109" t="s">
        <v>140</v>
      </c>
      <c r="E60" s="132" t="s">
        <v>56</v>
      </c>
      <c r="F60" s="80"/>
      <c r="G60" s="80"/>
      <c r="H60" s="80"/>
      <c r="I60" s="80"/>
      <c r="J60" s="87" t="s">
        <v>74</v>
      </c>
      <c r="K60" s="75"/>
      <c r="L60" s="74"/>
      <c r="M60" s="94"/>
      <c r="N60" s="91">
        <v>0</v>
      </c>
      <c r="O60" s="74"/>
      <c r="P60" s="94"/>
      <c r="Q60" s="91">
        <v>0</v>
      </c>
      <c r="R60" s="74"/>
      <c r="S60" s="94"/>
      <c r="T60" s="91">
        <v>0</v>
      </c>
      <c r="U60" s="74"/>
      <c r="V60" s="94"/>
      <c r="W60" s="91">
        <v>0</v>
      </c>
      <c r="X60" s="76">
        <v>11</v>
      </c>
      <c r="Y60" s="98">
        <v>27</v>
      </c>
      <c r="Z60" s="84">
        <f>X60/X$8*1000</f>
        <v>533.9805825242719</v>
      </c>
      <c r="AA60" s="76">
        <v>12</v>
      </c>
      <c r="AB60" s="98">
        <v>92</v>
      </c>
      <c r="AC60" s="84">
        <f>AA60/AA$8*1000</f>
        <v>689.6551724137931</v>
      </c>
      <c r="AD60" s="74"/>
      <c r="AE60" s="99"/>
      <c r="AF60" s="84">
        <f t="shared" si="13"/>
        <v>0</v>
      </c>
      <c r="AG60" s="88"/>
      <c r="AH60" s="99"/>
      <c r="AI60" s="84">
        <f t="shared" si="14"/>
        <v>0</v>
      </c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81"/>
      <c r="AX60" s="81"/>
      <c r="AY60" s="86">
        <f>(LARGE((N60,Q60,T60,W60,Z60,AC60,AF60,AI60),1)+LARGE((N60,Q60,T60,W60,Z60,AC60,AF60,AI60),2)+LARGE((N60,Q60,T60,W60,Z60,AC60,AF60,AI60),3)+LARGE((N60,Q60,T60,W60,Z60,AC60,AF60,AI60),4)+LARGE((N60,Q60,T60,W60,Z60,AC60,AF60,AI60),5))/5</f>
        <v>244.72715098761302</v>
      </c>
      <c r="AZ60" s="85">
        <v>51</v>
      </c>
      <c r="BA60" s="77"/>
      <c r="BB60" s="135">
        <v>33</v>
      </c>
      <c r="BC60" s="136"/>
      <c r="BD60" s="135"/>
      <c r="DP60" s="15"/>
      <c r="DQ60" s="15"/>
    </row>
    <row r="61" spans="1:121" ht="12" customHeight="1">
      <c r="A61" s="55">
        <v>53</v>
      </c>
      <c r="B61" s="55" t="s">
        <v>99</v>
      </c>
      <c r="C61" s="60">
        <v>35390</v>
      </c>
      <c r="D61" s="55" t="s">
        <v>65</v>
      </c>
      <c r="E61" s="55" t="s">
        <v>79</v>
      </c>
      <c r="F61" s="58" t="s">
        <v>80</v>
      </c>
      <c r="G61" s="58" t="s">
        <v>81</v>
      </c>
      <c r="H61" s="59" t="s">
        <v>162</v>
      </c>
      <c r="I61" s="59" t="s">
        <v>51</v>
      </c>
      <c r="J61" s="59" t="s">
        <v>96</v>
      </c>
      <c r="K61" s="63" t="s">
        <v>82</v>
      </c>
      <c r="L61" s="51"/>
      <c r="M61" s="92"/>
      <c r="N61" s="84">
        <f>L61/L$8*1000</f>
        <v>0</v>
      </c>
      <c r="O61" s="51"/>
      <c r="P61" s="92"/>
      <c r="Q61" s="84">
        <f>O61/O$8*1000</f>
        <v>0</v>
      </c>
      <c r="R61" s="52">
        <v>12</v>
      </c>
      <c r="S61" s="96">
        <v>85</v>
      </c>
      <c r="T61" s="84">
        <f>R61/R$8*1000</f>
        <v>612.2448979591836</v>
      </c>
      <c r="U61" s="52">
        <v>11</v>
      </c>
      <c r="V61" s="96">
        <v>21</v>
      </c>
      <c r="W61" s="84">
        <f>U61/U$8*1000</f>
        <v>585.1063829787234</v>
      </c>
      <c r="X61" s="51"/>
      <c r="Y61" s="92"/>
      <c r="Z61" s="84">
        <f>X61/X$8*1000</f>
        <v>0</v>
      </c>
      <c r="AA61" s="51"/>
      <c r="AB61" s="92"/>
      <c r="AC61" s="84">
        <f>AA61/AA$8*1000</f>
        <v>0</v>
      </c>
      <c r="AD61" s="45"/>
      <c r="AE61" s="92"/>
      <c r="AF61" s="84">
        <f t="shared" si="13"/>
        <v>0</v>
      </c>
      <c r="AG61" s="83"/>
      <c r="AH61" s="92"/>
      <c r="AI61" s="84">
        <f t="shared" si="14"/>
        <v>0</v>
      </c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30"/>
      <c r="AX61" s="130"/>
      <c r="AY61" s="86">
        <f>(LARGE((N61,Q61,T61,W61,Z61,AC61,AF61,AI61),1)+LARGE((N61,Q61,T61,W61,Z61,AC61,AF61,AI61),2)+LARGE((N61,Q61,T61,W61,Z61,AC61,AF61,AI61),3)+LARGE((N61,Q61,T61,W61,Z61,AC61,AF61,AI61),4)+LARGE((N61,Q61,T61,W61,Z61,AC61,AF61,AI61),5))/5</f>
        <v>239.47025618758144</v>
      </c>
      <c r="AZ61" s="85">
        <v>53</v>
      </c>
      <c r="BA61" s="77"/>
      <c r="BB61" s="135">
        <v>34</v>
      </c>
      <c r="BC61" s="136"/>
      <c r="BD61" s="135"/>
      <c r="DP61" s="15"/>
      <c r="DQ61" s="15"/>
    </row>
    <row r="62" spans="1:121" ht="12" customHeight="1">
      <c r="A62" s="55">
        <v>54</v>
      </c>
      <c r="B62" s="109" t="s">
        <v>207</v>
      </c>
      <c r="C62" s="133">
        <v>19455</v>
      </c>
      <c r="D62" s="109" t="s">
        <v>88</v>
      </c>
      <c r="E62" s="132" t="s">
        <v>56</v>
      </c>
      <c r="F62" s="80"/>
      <c r="G62" s="80"/>
      <c r="H62" s="80"/>
      <c r="I62" s="80"/>
      <c r="J62" s="87" t="s">
        <v>52</v>
      </c>
      <c r="K62" s="75"/>
      <c r="L62" s="74"/>
      <c r="M62" s="94"/>
      <c r="N62" s="91">
        <v>0</v>
      </c>
      <c r="O62" s="74"/>
      <c r="P62" s="94"/>
      <c r="Q62" s="91">
        <v>0</v>
      </c>
      <c r="R62" s="74"/>
      <c r="S62" s="94"/>
      <c r="T62" s="91">
        <v>0</v>
      </c>
      <c r="U62" s="74"/>
      <c r="V62" s="94"/>
      <c r="W62" s="91">
        <v>0</v>
      </c>
      <c r="X62" s="76">
        <v>8</v>
      </c>
      <c r="Y62" s="98">
        <v>96</v>
      </c>
      <c r="Z62" s="84">
        <f>X62/X$8*1000</f>
        <v>388.34951456310677</v>
      </c>
      <c r="AA62" s="76">
        <v>14</v>
      </c>
      <c r="AB62" s="98">
        <v>99</v>
      </c>
      <c r="AC62" s="84">
        <f>AA62/AA$8*1000</f>
        <v>804.5977011494253</v>
      </c>
      <c r="AD62" s="74"/>
      <c r="AE62" s="99"/>
      <c r="AF62" s="84">
        <f t="shared" si="13"/>
        <v>0</v>
      </c>
      <c r="AG62" s="88"/>
      <c r="AH62" s="99"/>
      <c r="AI62" s="84">
        <f t="shared" si="14"/>
        <v>0</v>
      </c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81"/>
      <c r="AX62" s="81"/>
      <c r="AY62" s="86">
        <f>(LARGE((N62,Q62,T62,W62,Z62,AC62,AF62,AI62),1)+LARGE((N62,Q62,T62,W62,Z62,AC62,AF62,AI62),2)+LARGE((N62,Q62,T62,W62,Z62,AC62,AF62,AI62),3)+LARGE((N62,Q62,T62,W62,Z62,AC62,AF62,AI62),4)+LARGE((N62,Q62,T62,W62,Z62,AC62,AF62,AI62),5))/5</f>
        <v>238.58944314250644</v>
      </c>
      <c r="AZ62" s="85">
        <v>53</v>
      </c>
      <c r="BA62" s="77"/>
      <c r="BB62" s="135">
        <v>34</v>
      </c>
      <c r="BC62" s="136"/>
      <c r="BD62" s="135"/>
      <c r="DP62" s="15"/>
      <c r="DQ62" s="15"/>
    </row>
    <row r="63" spans="1:121" ht="12" customHeight="1">
      <c r="A63" s="55">
        <v>55</v>
      </c>
      <c r="B63" s="55" t="s">
        <v>215</v>
      </c>
      <c r="C63" s="60"/>
      <c r="D63" s="55" t="s">
        <v>88</v>
      </c>
      <c r="E63" s="55" t="s">
        <v>106</v>
      </c>
      <c r="F63" s="58" t="s">
        <v>155</v>
      </c>
      <c r="G63" s="58"/>
      <c r="H63" s="58"/>
      <c r="I63" s="59" t="s">
        <v>71</v>
      </c>
      <c r="J63" s="59" t="s">
        <v>77</v>
      </c>
      <c r="K63" s="63" t="s">
        <v>156</v>
      </c>
      <c r="L63" s="51"/>
      <c r="M63" s="95"/>
      <c r="N63" s="84">
        <v>0</v>
      </c>
      <c r="O63" s="51"/>
      <c r="P63" s="92"/>
      <c r="Q63" s="84">
        <v>0</v>
      </c>
      <c r="R63" s="52"/>
      <c r="S63" s="96"/>
      <c r="T63" s="84">
        <v>0</v>
      </c>
      <c r="U63" s="52"/>
      <c r="V63" s="96"/>
      <c r="W63" s="84">
        <v>0</v>
      </c>
      <c r="X63" s="51"/>
      <c r="Y63" s="92"/>
      <c r="Z63" s="84">
        <v>0</v>
      </c>
      <c r="AA63" s="51"/>
      <c r="AB63" s="92"/>
      <c r="AC63" s="84">
        <v>0</v>
      </c>
      <c r="AD63" s="45">
        <v>16</v>
      </c>
      <c r="AE63" s="92">
        <v>41</v>
      </c>
      <c r="AF63" s="84">
        <f t="shared" si="13"/>
        <v>727.2727272727273</v>
      </c>
      <c r="AG63" s="85">
        <v>10</v>
      </c>
      <c r="AH63" s="92">
        <v>120</v>
      </c>
      <c r="AI63" s="84">
        <f t="shared" si="14"/>
        <v>454.5454545454545</v>
      </c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86">
        <f>(LARGE((N63,Q63,T63,W63,Z63,AC63,AF63,AI63),1)+LARGE((N63,Q63,T63,W63,Z63,AC63,AF63,AI63),2)+LARGE((N63,Q63,T63,W63,Z63,AC63,AF63,AI63),3)+LARGE((N63,Q63,T63,W63,Z63,AC63,AF63,AI63),4)+LARGE((N63,Q63,T63,W63,Z63,AC63,AF63,AI63),5))/5</f>
        <v>236.36363636363635</v>
      </c>
      <c r="AZ63" s="85">
        <v>55</v>
      </c>
      <c r="BA63" s="77"/>
      <c r="BB63" s="135"/>
      <c r="BC63" s="136">
        <v>20</v>
      </c>
      <c r="BD63" s="135">
        <v>12</v>
      </c>
      <c r="DP63" s="15"/>
      <c r="DQ63" s="15"/>
    </row>
    <row r="64" spans="1:121" ht="12" customHeight="1">
      <c r="A64" s="55">
        <v>56</v>
      </c>
      <c r="B64" s="55" t="s">
        <v>21</v>
      </c>
      <c r="C64" s="60">
        <v>35796</v>
      </c>
      <c r="D64" s="55" t="s">
        <v>73</v>
      </c>
      <c r="E64" s="55" t="s">
        <v>48</v>
      </c>
      <c r="F64" s="58" t="s">
        <v>117</v>
      </c>
      <c r="G64" s="58" t="s">
        <v>108</v>
      </c>
      <c r="H64" s="59" t="s">
        <v>117</v>
      </c>
      <c r="I64" s="59" t="s">
        <v>51</v>
      </c>
      <c r="J64" s="59" t="s">
        <v>89</v>
      </c>
      <c r="K64" s="62" t="s">
        <v>111</v>
      </c>
      <c r="L64" s="51">
        <v>12</v>
      </c>
      <c r="M64" s="92">
        <v>120</v>
      </c>
      <c r="N64" s="84">
        <f aca="true" t="shared" si="15" ref="N64:N73">L64/L$8*1000</f>
        <v>631.578947368421</v>
      </c>
      <c r="O64" s="51">
        <v>11</v>
      </c>
      <c r="P64" s="92">
        <v>85</v>
      </c>
      <c r="Q64" s="84">
        <f aca="true" t="shared" si="16" ref="Q64:Q73">O64/O$8*1000</f>
        <v>544.5544554455446</v>
      </c>
      <c r="R64" s="51"/>
      <c r="S64" s="92"/>
      <c r="T64" s="84">
        <f aca="true" t="shared" si="17" ref="T64:T73">R64/R$8*1000</f>
        <v>0</v>
      </c>
      <c r="U64" s="52"/>
      <c r="V64" s="96"/>
      <c r="W64" s="84">
        <f aca="true" t="shared" si="18" ref="W64:W73">U64/U$8*1000</f>
        <v>0</v>
      </c>
      <c r="X64" s="51"/>
      <c r="Y64" s="92"/>
      <c r="Z64" s="84">
        <f aca="true" t="shared" si="19" ref="Z64:Z73">X64/X$8*1000</f>
        <v>0</v>
      </c>
      <c r="AA64" s="51"/>
      <c r="AB64" s="92"/>
      <c r="AC64" s="84">
        <f aca="true" t="shared" si="20" ref="AC64:AC73">AA64/AA$8*1000</f>
        <v>0</v>
      </c>
      <c r="AD64" s="45"/>
      <c r="AE64" s="92"/>
      <c r="AF64" s="84">
        <f t="shared" si="13"/>
        <v>0</v>
      </c>
      <c r="AG64" s="85"/>
      <c r="AH64" s="92"/>
      <c r="AI64" s="84">
        <f t="shared" si="14"/>
        <v>0</v>
      </c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86">
        <f>(LARGE((N64,Q64,T64,W64,Z64,AC64,AF64,AI64),1)+LARGE((N64,Q64,T64,W64,Z64,AC64,AF64,AI64),2)+LARGE((N64,Q64,T64,W64,Z64,AC64,AF64,AI64),3)+LARGE((N64,Q64,T64,W64,Z64,AC64,AF64,AI64),4)+LARGE((N64,Q64,T64,W64,Z64,AC64,AF64,AI64),5))/5</f>
        <v>235.22668056279312</v>
      </c>
      <c r="AZ64" s="85">
        <v>56</v>
      </c>
      <c r="BA64" s="77"/>
      <c r="BB64" s="135"/>
      <c r="BC64" s="136">
        <v>21</v>
      </c>
      <c r="BD64" s="135"/>
      <c r="DP64" s="15"/>
      <c r="DQ64" s="15"/>
    </row>
    <row r="65" spans="1:121" ht="12" customHeight="1">
      <c r="A65" s="55">
        <v>57</v>
      </c>
      <c r="B65" s="55" t="s">
        <v>22</v>
      </c>
      <c r="C65" s="60">
        <v>35679</v>
      </c>
      <c r="D65" s="55" t="s">
        <v>73</v>
      </c>
      <c r="E65" s="55" t="s">
        <v>48</v>
      </c>
      <c r="F65" s="58" t="s">
        <v>117</v>
      </c>
      <c r="G65" s="58" t="s">
        <v>108</v>
      </c>
      <c r="H65" s="59" t="s">
        <v>102</v>
      </c>
      <c r="I65" s="59" t="s">
        <v>51</v>
      </c>
      <c r="J65" s="59" t="s">
        <v>96</v>
      </c>
      <c r="K65" s="62" t="s">
        <v>101</v>
      </c>
      <c r="L65" s="51">
        <v>9</v>
      </c>
      <c r="M65" s="92">
        <v>60</v>
      </c>
      <c r="N65" s="84">
        <f t="shared" si="15"/>
        <v>473.6842105263158</v>
      </c>
      <c r="O65" s="51">
        <v>14</v>
      </c>
      <c r="P65" s="92">
        <v>95</v>
      </c>
      <c r="Q65" s="84">
        <f t="shared" si="16"/>
        <v>693.0693069306931</v>
      </c>
      <c r="R65" s="51"/>
      <c r="S65" s="92"/>
      <c r="T65" s="84">
        <f t="shared" si="17"/>
        <v>0</v>
      </c>
      <c r="U65" s="52"/>
      <c r="V65" s="96"/>
      <c r="W65" s="84">
        <f t="shared" si="18"/>
        <v>0</v>
      </c>
      <c r="X65" s="51"/>
      <c r="Y65" s="92"/>
      <c r="Z65" s="84">
        <f t="shared" si="19"/>
        <v>0</v>
      </c>
      <c r="AA65" s="51"/>
      <c r="AB65" s="92"/>
      <c r="AC65" s="84">
        <f t="shared" si="20"/>
        <v>0</v>
      </c>
      <c r="AD65" s="45"/>
      <c r="AE65" s="92"/>
      <c r="AF65" s="84">
        <f t="shared" si="13"/>
        <v>0</v>
      </c>
      <c r="AG65" s="85"/>
      <c r="AH65" s="92"/>
      <c r="AI65" s="84">
        <f t="shared" si="14"/>
        <v>0</v>
      </c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86">
        <f>(LARGE((N65,Q65,T65,W65,Z65,AC65,AF65,AI65),1)+LARGE((N65,Q65,T65,W65,Z65,AC65,AF65,AI65),2)+LARGE((N65,Q65,T65,W65,Z65,AC65,AF65,AI65),3)+LARGE((N65,Q65,T65,W65,Z65,AC65,AF65,AI65),4)+LARGE((N65,Q65,T65,W65,Z65,AC65,AF65,AI65),5))/5</f>
        <v>233.3507034914018</v>
      </c>
      <c r="AZ65" s="85">
        <v>56</v>
      </c>
      <c r="BA65" s="77"/>
      <c r="BB65" s="135">
        <v>36</v>
      </c>
      <c r="BC65" s="136"/>
      <c r="BD65" s="135"/>
      <c r="DP65" s="15"/>
      <c r="DQ65" s="15"/>
    </row>
    <row r="66" spans="1:121" ht="12" customHeight="1">
      <c r="A66" s="55">
        <v>58</v>
      </c>
      <c r="B66" s="55" t="s">
        <v>83</v>
      </c>
      <c r="C66" s="60">
        <v>23333</v>
      </c>
      <c r="D66" s="55" t="s">
        <v>47</v>
      </c>
      <c r="E66" s="55" t="s">
        <v>56</v>
      </c>
      <c r="F66" s="58" t="s">
        <v>68</v>
      </c>
      <c r="G66" s="58" t="s">
        <v>117</v>
      </c>
      <c r="H66" s="59"/>
      <c r="I66" s="59" t="s">
        <v>51</v>
      </c>
      <c r="J66" s="59" t="s">
        <v>63</v>
      </c>
      <c r="K66" s="65"/>
      <c r="L66" s="51">
        <v>8</v>
      </c>
      <c r="M66" s="92">
        <v>96</v>
      </c>
      <c r="N66" s="84">
        <f t="shared" si="15"/>
        <v>421.05263157894734</v>
      </c>
      <c r="O66" s="51">
        <v>15</v>
      </c>
      <c r="P66" s="92">
        <v>88</v>
      </c>
      <c r="Q66" s="84">
        <f t="shared" si="16"/>
        <v>742.5742574257425</v>
      </c>
      <c r="R66" s="51"/>
      <c r="S66" s="92"/>
      <c r="T66" s="84">
        <f t="shared" si="17"/>
        <v>0</v>
      </c>
      <c r="U66" s="52"/>
      <c r="V66" s="96"/>
      <c r="W66" s="84">
        <f t="shared" si="18"/>
        <v>0</v>
      </c>
      <c r="X66" s="51"/>
      <c r="Y66" s="92"/>
      <c r="Z66" s="84">
        <f t="shared" si="19"/>
        <v>0</v>
      </c>
      <c r="AA66" s="51"/>
      <c r="AB66" s="92"/>
      <c r="AC66" s="84">
        <f t="shared" si="20"/>
        <v>0</v>
      </c>
      <c r="AD66" s="45"/>
      <c r="AE66" s="92"/>
      <c r="AF66" s="84">
        <f t="shared" si="13"/>
        <v>0</v>
      </c>
      <c r="AG66" s="85"/>
      <c r="AH66" s="92"/>
      <c r="AI66" s="84">
        <f t="shared" si="14"/>
        <v>0</v>
      </c>
      <c r="AJ66" s="104">
        <v>13</v>
      </c>
      <c r="AK66" s="104"/>
      <c r="AL66" s="104"/>
      <c r="AM66" s="104">
        <v>10</v>
      </c>
      <c r="AN66" s="104"/>
      <c r="AO66" s="104"/>
      <c r="AP66" s="104">
        <v>9</v>
      </c>
      <c r="AQ66" s="104"/>
      <c r="AR66" s="104"/>
      <c r="AS66" s="104">
        <v>12</v>
      </c>
      <c r="AT66" s="104"/>
      <c r="AU66" s="104"/>
      <c r="AV66" s="104"/>
      <c r="AW66" s="104"/>
      <c r="AX66" s="104"/>
      <c r="AY66" s="86">
        <f>(LARGE((N66,Q66,T66,W66,Z66,AC66,AF66,AI66),1)+LARGE((N66,Q66,T66,W66,Z66,AC66,AF66,AI66),2)+LARGE((N66,Q66,T66,W66,Z66,AC66,AF66,AI66),3)+LARGE((N66,Q66,T66,W66,Z66,AC66,AF66,AI66),4)+LARGE((N66,Q66,T66,W66,Z66,AC66,AF66,AI66),5))/5</f>
        <v>232.725377800938</v>
      </c>
      <c r="AZ66" s="85">
        <v>58</v>
      </c>
      <c r="BA66" s="77"/>
      <c r="BB66" s="135"/>
      <c r="BC66" s="136">
        <v>22</v>
      </c>
      <c r="BD66" s="135"/>
      <c r="DP66" s="15"/>
      <c r="DQ66" s="114"/>
    </row>
    <row r="67" spans="1:121" ht="12" customHeight="1">
      <c r="A67" s="55">
        <v>59</v>
      </c>
      <c r="B67" s="55" t="s">
        <v>98</v>
      </c>
      <c r="C67" s="60">
        <v>35456</v>
      </c>
      <c r="D67" s="55" t="s">
        <v>65</v>
      </c>
      <c r="E67" s="55" t="s">
        <v>79</v>
      </c>
      <c r="F67" s="58" t="s">
        <v>80</v>
      </c>
      <c r="G67" s="58" t="s">
        <v>81</v>
      </c>
      <c r="H67" s="59" t="s">
        <v>162</v>
      </c>
      <c r="I67" s="59" t="s">
        <v>51</v>
      </c>
      <c r="J67" s="59" t="s">
        <v>92</v>
      </c>
      <c r="K67" s="63" t="s">
        <v>82</v>
      </c>
      <c r="L67" s="51"/>
      <c r="M67" s="92"/>
      <c r="N67" s="84">
        <f t="shared" si="15"/>
        <v>0</v>
      </c>
      <c r="O67" s="51"/>
      <c r="P67" s="92"/>
      <c r="Q67" s="84">
        <f t="shared" si="16"/>
        <v>0</v>
      </c>
      <c r="R67" s="51">
        <v>11</v>
      </c>
      <c r="S67" s="92">
        <v>120</v>
      </c>
      <c r="T67" s="84">
        <f t="shared" si="17"/>
        <v>561.2244897959183</v>
      </c>
      <c r="U67" s="52">
        <v>11</v>
      </c>
      <c r="V67" s="96">
        <v>85</v>
      </c>
      <c r="W67" s="84">
        <f t="shared" si="18"/>
        <v>585.1063829787234</v>
      </c>
      <c r="X67" s="51"/>
      <c r="Y67" s="92"/>
      <c r="Z67" s="84">
        <f t="shared" si="19"/>
        <v>0</v>
      </c>
      <c r="AA67" s="51"/>
      <c r="AB67" s="92"/>
      <c r="AC67" s="84">
        <f t="shared" si="20"/>
        <v>0</v>
      </c>
      <c r="AD67" s="45"/>
      <c r="AE67" s="92"/>
      <c r="AF67" s="84">
        <f t="shared" si="13"/>
        <v>0</v>
      </c>
      <c r="AG67" s="83"/>
      <c r="AH67" s="92"/>
      <c r="AI67" s="84">
        <f t="shared" si="14"/>
        <v>0</v>
      </c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30"/>
      <c r="AX67" s="130"/>
      <c r="AY67" s="86">
        <f>(LARGE((N67,Q67,T67,W67,Z67,AC67,AF67,AI67),1)+LARGE((N67,Q67,T67,W67,Z67,AC67,AF67,AI67),2)+LARGE((N67,Q67,T67,W67,Z67,AC67,AF67,AI67),3)+LARGE((N67,Q67,T67,W67,Z67,AC67,AF67,AI67),4)+LARGE((N67,Q67,T67,W67,Z67,AC67,AF67,AI67),5))/5</f>
        <v>229.26617455492834</v>
      </c>
      <c r="AZ67" s="85">
        <v>59</v>
      </c>
      <c r="BA67" s="77"/>
      <c r="BB67" s="135"/>
      <c r="BC67" s="136">
        <v>23</v>
      </c>
      <c r="BD67" s="135"/>
      <c r="DP67" s="15"/>
      <c r="DQ67" s="15"/>
    </row>
    <row r="68" spans="1:121" ht="12" customHeight="1">
      <c r="A68" s="55">
        <v>60</v>
      </c>
      <c r="B68" s="55" t="s">
        <v>164</v>
      </c>
      <c r="C68" s="60">
        <v>34903</v>
      </c>
      <c r="D68" s="55" t="s">
        <v>47</v>
      </c>
      <c r="E68" s="55" t="s">
        <v>60</v>
      </c>
      <c r="F68" s="58" t="s">
        <v>165</v>
      </c>
      <c r="G68" s="58"/>
      <c r="H68" s="59"/>
      <c r="I68" s="59" t="s">
        <v>51</v>
      </c>
      <c r="J68" s="59" t="s">
        <v>96</v>
      </c>
      <c r="K68" s="63" t="s">
        <v>166</v>
      </c>
      <c r="L68" s="51"/>
      <c r="M68" s="92"/>
      <c r="N68" s="84">
        <f t="shared" si="15"/>
        <v>0</v>
      </c>
      <c r="O68" s="51"/>
      <c r="P68" s="92"/>
      <c r="Q68" s="84">
        <f t="shared" si="16"/>
        <v>0</v>
      </c>
      <c r="R68" s="51">
        <v>11</v>
      </c>
      <c r="S68" s="92">
        <v>185</v>
      </c>
      <c r="T68" s="84">
        <f t="shared" si="17"/>
        <v>561.2244897959183</v>
      </c>
      <c r="U68" s="52">
        <v>11</v>
      </c>
      <c r="V68" s="96">
        <v>94</v>
      </c>
      <c r="W68" s="84">
        <f t="shared" si="18"/>
        <v>585.1063829787234</v>
      </c>
      <c r="X68" s="51"/>
      <c r="Y68" s="92"/>
      <c r="Z68" s="84">
        <f t="shared" si="19"/>
        <v>0</v>
      </c>
      <c r="AA68" s="51"/>
      <c r="AB68" s="92"/>
      <c r="AC68" s="84">
        <f t="shared" si="20"/>
        <v>0</v>
      </c>
      <c r="AD68" s="45"/>
      <c r="AE68" s="92"/>
      <c r="AF68" s="84">
        <f t="shared" si="13"/>
        <v>0</v>
      </c>
      <c r="AG68" s="83"/>
      <c r="AH68" s="92"/>
      <c r="AI68" s="84">
        <f t="shared" si="14"/>
        <v>0</v>
      </c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30"/>
      <c r="AX68" s="130"/>
      <c r="AY68" s="86">
        <f>(LARGE((N68,Q68,T68,W68,Z68,AC68,AF68,AI68),1)+LARGE((N68,Q68,T68,W68,Z68,AC68,AF68,AI68),2)+LARGE((N68,Q68,T68,W68,Z68,AC68,AF68,AI68),3)+LARGE((N68,Q68,T68,W68,Z68,AC68,AF68,AI68),4)+LARGE((N68,Q68,T68,W68,Z68,AC68,AF68,AI68),5))/5</f>
        <v>229.26617455492834</v>
      </c>
      <c r="AZ68" s="85">
        <v>59</v>
      </c>
      <c r="BA68" s="77"/>
      <c r="BB68" s="135">
        <v>37</v>
      </c>
      <c r="BC68" s="136"/>
      <c r="BD68" s="135"/>
      <c r="DP68" s="15"/>
      <c r="DQ68" s="15"/>
    </row>
    <row r="69" spans="1:121" ht="12" customHeight="1">
      <c r="A69" s="55">
        <v>61</v>
      </c>
      <c r="B69" s="55" t="s">
        <v>170</v>
      </c>
      <c r="C69" s="60">
        <v>25566</v>
      </c>
      <c r="D69" s="55" t="s">
        <v>47</v>
      </c>
      <c r="E69" s="55" t="s">
        <v>56</v>
      </c>
      <c r="F69" s="58" t="s">
        <v>171</v>
      </c>
      <c r="G69" s="58"/>
      <c r="H69" s="59"/>
      <c r="I69" s="59" t="s">
        <v>51</v>
      </c>
      <c r="J69" s="59" t="s">
        <v>52</v>
      </c>
      <c r="K69" s="63" t="s">
        <v>172</v>
      </c>
      <c r="L69" s="51"/>
      <c r="M69" s="92"/>
      <c r="N69" s="84">
        <f t="shared" si="15"/>
        <v>0</v>
      </c>
      <c r="O69" s="51"/>
      <c r="P69" s="92"/>
      <c r="Q69" s="84">
        <f t="shared" si="16"/>
        <v>0</v>
      </c>
      <c r="R69" s="52">
        <v>13</v>
      </c>
      <c r="S69" s="96">
        <v>170</v>
      </c>
      <c r="T69" s="84">
        <f t="shared" si="17"/>
        <v>663.2653061224489</v>
      </c>
      <c r="U69" s="52">
        <v>9</v>
      </c>
      <c r="V69" s="96">
        <v>50</v>
      </c>
      <c r="W69" s="84">
        <f t="shared" si="18"/>
        <v>478.7234042553191</v>
      </c>
      <c r="X69" s="51"/>
      <c r="Y69" s="92"/>
      <c r="Z69" s="84">
        <f t="shared" si="19"/>
        <v>0</v>
      </c>
      <c r="AA69" s="51"/>
      <c r="AB69" s="92"/>
      <c r="AC69" s="84">
        <f t="shared" si="20"/>
        <v>0</v>
      </c>
      <c r="AD69" s="45"/>
      <c r="AE69" s="92"/>
      <c r="AF69" s="84">
        <f t="shared" si="13"/>
        <v>0</v>
      </c>
      <c r="AG69" s="83"/>
      <c r="AH69" s="92"/>
      <c r="AI69" s="84">
        <f t="shared" si="14"/>
        <v>0</v>
      </c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30"/>
      <c r="AX69" s="130"/>
      <c r="AY69" s="86">
        <f>(LARGE((N69,Q69,T69,W69,Z69,AC69,AF69,AI69),1)+LARGE((N69,Q69,T69,W69,Z69,AC69,AF69,AI69),2)+LARGE((N69,Q69,T69,W69,Z69,AC69,AF69,AI69),3)+LARGE((N69,Q69,T69,W69,Z69,AC69,AF69,AI69),4)+LARGE((N69,Q69,T69,W69,Z69,AC69,AF69,AI69),5))/5</f>
        <v>228.3977420755536</v>
      </c>
      <c r="AZ69" s="85">
        <v>61</v>
      </c>
      <c r="BA69" s="77"/>
      <c r="BB69" s="135">
        <v>38</v>
      </c>
      <c r="BC69" s="136"/>
      <c r="BD69" s="135"/>
      <c r="DP69" s="15"/>
      <c r="DQ69" s="114"/>
    </row>
    <row r="70" spans="1:121" ht="12" customHeight="1">
      <c r="A70" s="55">
        <v>62</v>
      </c>
      <c r="B70" s="55" t="s">
        <v>130</v>
      </c>
      <c r="C70" s="60">
        <v>34560</v>
      </c>
      <c r="D70" s="55" t="s">
        <v>47</v>
      </c>
      <c r="E70" s="55" t="s">
        <v>131</v>
      </c>
      <c r="F70" s="58" t="s">
        <v>132</v>
      </c>
      <c r="G70" s="58" t="s">
        <v>133</v>
      </c>
      <c r="H70" s="59" t="s">
        <v>124</v>
      </c>
      <c r="I70" s="59" t="s">
        <v>51</v>
      </c>
      <c r="J70" s="59" t="s">
        <v>52</v>
      </c>
      <c r="K70" s="65"/>
      <c r="L70" s="51">
        <v>9</v>
      </c>
      <c r="M70" s="92">
        <v>84</v>
      </c>
      <c r="N70" s="84">
        <f t="shared" si="15"/>
        <v>473.6842105263158</v>
      </c>
      <c r="O70" s="51">
        <v>13</v>
      </c>
      <c r="P70" s="92">
        <v>81</v>
      </c>
      <c r="Q70" s="84">
        <f t="shared" si="16"/>
        <v>643.5643564356436</v>
      </c>
      <c r="R70" s="51"/>
      <c r="S70" s="92"/>
      <c r="T70" s="84">
        <f t="shared" si="17"/>
        <v>0</v>
      </c>
      <c r="U70" s="52"/>
      <c r="V70" s="96"/>
      <c r="W70" s="84">
        <f t="shared" si="18"/>
        <v>0</v>
      </c>
      <c r="X70" s="51"/>
      <c r="Y70" s="92"/>
      <c r="Z70" s="84">
        <f t="shared" si="19"/>
        <v>0</v>
      </c>
      <c r="AA70" s="51"/>
      <c r="AB70" s="92"/>
      <c r="AC70" s="84">
        <f t="shared" si="20"/>
        <v>0</v>
      </c>
      <c r="AD70" s="45"/>
      <c r="AE70" s="92"/>
      <c r="AF70" s="84">
        <f t="shared" si="13"/>
        <v>0</v>
      </c>
      <c r="AG70" s="85"/>
      <c r="AH70" s="92"/>
      <c r="AI70" s="84">
        <f t="shared" si="14"/>
        <v>0</v>
      </c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86">
        <f>(LARGE((N70,Q70,T70,W70,Z70,AC70,AF70,AI70),1)+LARGE((N70,Q70,T70,W70,Z70,AC70,AF70,AI70),2)+LARGE((N70,Q70,T70,W70,Z70,AC70,AF70,AI70),3)+LARGE((N70,Q70,T70,W70,Z70,AC70,AF70,AI70),4)+LARGE((N70,Q70,T70,W70,Z70,AC70,AF70,AI70),5))/5</f>
        <v>223.44971339239186</v>
      </c>
      <c r="AZ70" s="85">
        <v>62</v>
      </c>
      <c r="BA70" s="77"/>
      <c r="BB70" s="135">
        <v>39</v>
      </c>
      <c r="BC70" s="136"/>
      <c r="BD70" s="135"/>
      <c r="DP70" s="15"/>
      <c r="DQ70" s="15"/>
    </row>
    <row r="71" spans="1:121" ht="12" customHeight="1">
      <c r="A71" s="55">
        <v>63</v>
      </c>
      <c r="B71" s="55" t="s">
        <v>138</v>
      </c>
      <c r="C71" s="60">
        <v>36161</v>
      </c>
      <c r="D71" s="55" t="s">
        <v>135</v>
      </c>
      <c r="E71" s="55" t="s">
        <v>48</v>
      </c>
      <c r="F71" s="58"/>
      <c r="G71" s="58" t="s">
        <v>104</v>
      </c>
      <c r="H71" s="59"/>
      <c r="I71" s="59" t="s">
        <v>51</v>
      </c>
      <c r="J71" s="59" t="s">
        <v>74</v>
      </c>
      <c r="K71" s="64" t="s">
        <v>85</v>
      </c>
      <c r="L71" s="51">
        <v>8</v>
      </c>
      <c r="M71" s="92">
        <v>31</v>
      </c>
      <c r="N71" s="84">
        <f t="shared" si="15"/>
        <v>421.05263157894734</v>
      </c>
      <c r="O71" s="51">
        <v>14</v>
      </c>
      <c r="P71" s="92">
        <v>22</v>
      </c>
      <c r="Q71" s="84">
        <f t="shared" si="16"/>
        <v>693.0693069306931</v>
      </c>
      <c r="R71" s="52"/>
      <c r="S71" s="96"/>
      <c r="T71" s="84">
        <f t="shared" si="17"/>
        <v>0</v>
      </c>
      <c r="U71" s="52"/>
      <c r="V71" s="96"/>
      <c r="W71" s="84">
        <f t="shared" si="18"/>
        <v>0</v>
      </c>
      <c r="X71" s="51"/>
      <c r="Y71" s="92"/>
      <c r="Z71" s="84">
        <f t="shared" si="19"/>
        <v>0</v>
      </c>
      <c r="AA71" s="51"/>
      <c r="AB71" s="92"/>
      <c r="AC71" s="84">
        <f t="shared" si="20"/>
        <v>0</v>
      </c>
      <c r="AD71" s="45"/>
      <c r="AE71" s="92"/>
      <c r="AF71" s="84">
        <f t="shared" si="13"/>
        <v>0</v>
      </c>
      <c r="AG71" s="85"/>
      <c r="AH71" s="92"/>
      <c r="AI71" s="84">
        <f t="shared" si="14"/>
        <v>0</v>
      </c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86">
        <f>(LARGE((N71,Q71,T71,W71,Z71,AC71,AF71,AI71),1)+LARGE((N71,Q71,T71,W71,Z71,AC71,AF71,AI71),2)+LARGE((N71,Q71,T71,W71,Z71,AC71,AF71,AI71),3)+LARGE((N71,Q71,T71,W71,Z71,AC71,AF71,AI71),4)+LARGE((N71,Q71,T71,W71,Z71,AC71,AF71,AI71),5))/5</f>
        <v>222.82438770192806</v>
      </c>
      <c r="AZ71" s="85">
        <v>62</v>
      </c>
      <c r="BA71" s="77"/>
      <c r="BB71" s="135">
        <v>40</v>
      </c>
      <c r="BC71" s="136"/>
      <c r="BD71" s="135"/>
      <c r="DP71" s="15"/>
      <c r="DQ71" s="114"/>
    </row>
    <row r="72" spans="1:121" ht="12" customHeight="1">
      <c r="A72" s="55">
        <v>64</v>
      </c>
      <c r="B72" s="55" t="s">
        <v>174</v>
      </c>
      <c r="C72" s="60">
        <v>33488</v>
      </c>
      <c r="D72" s="55" t="s">
        <v>47</v>
      </c>
      <c r="E72" s="55" t="s">
        <v>79</v>
      </c>
      <c r="F72" s="58" t="s">
        <v>80</v>
      </c>
      <c r="G72" s="58" t="s">
        <v>81</v>
      </c>
      <c r="H72" s="59" t="s">
        <v>162</v>
      </c>
      <c r="I72" s="59" t="s">
        <v>51</v>
      </c>
      <c r="J72" s="59" t="s">
        <v>63</v>
      </c>
      <c r="K72" s="63" t="s">
        <v>82</v>
      </c>
      <c r="L72" s="51"/>
      <c r="M72" s="92"/>
      <c r="N72" s="84">
        <f t="shared" si="15"/>
        <v>0</v>
      </c>
      <c r="O72" s="51"/>
      <c r="P72" s="92"/>
      <c r="Q72" s="84">
        <f t="shared" si="16"/>
        <v>0</v>
      </c>
      <c r="R72" s="51">
        <v>10</v>
      </c>
      <c r="S72" s="96">
        <v>98</v>
      </c>
      <c r="T72" s="84">
        <f t="shared" si="17"/>
        <v>510.2040816326531</v>
      </c>
      <c r="U72" s="52">
        <v>11</v>
      </c>
      <c r="V72" s="96">
        <v>60</v>
      </c>
      <c r="W72" s="84">
        <f t="shared" si="18"/>
        <v>585.1063829787234</v>
      </c>
      <c r="X72" s="51"/>
      <c r="Y72" s="92"/>
      <c r="Z72" s="84">
        <f t="shared" si="19"/>
        <v>0</v>
      </c>
      <c r="AA72" s="51"/>
      <c r="AB72" s="92"/>
      <c r="AC72" s="84">
        <f t="shared" si="20"/>
        <v>0</v>
      </c>
      <c r="AD72" s="45"/>
      <c r="AE72" s="92"/>
      <c r="AF72" s="84">
        <f t="shared" si="13"/>
        <v>0</v>
      </c>
      <c r="AG72" s="83"/>
      <c r="AH72" s="92"/>
      <c r="AI72" s="84">
        <f t="shared" si="14"/>
        <v>0</v>
      </c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30"/>
      <c r="AX72" s="130"/>
      <c r="AY72" s="86">
        <f>(LARGE((N72,Q72,T72,W72,Z72,AC72,AF72,AI72),1)+LARGE((N72,Q72,T72,W72,Z72,AC72,AF72,AI72),2)+LARGE((N72,Q72,T72,W72,Z72,AC72,AF72,AI72),3)+LARGE((N72,Q72,T72,W72,Z72,AC72,AF72,AI72),4)+LARGE((N72,Q72,T72,W72,Z72,AC72,AF72,AI72),5))/5</f>
        <v>219.06209292227533</v>
      </c>
      <c r="AZ72" s="85">
        <v>64</v>
      </c>
      <c r="BA72" s="77"/>
      <c r="BB72" s="135"/>
      <c r="BC72" s="136">
        <v>24</v>
      </c>
      <c r="BD72" s="135"/>
      <c r="DP72" s="15"/>
      <c r="DQ72" s="15"/>
    </row>
    <row r="73" spans="1:121" ht="12" customHeight="1">
      <c r="A73" s="55">
        <v>65</v>
      </c>
      <c r="B73" s="55" t="s">
        <v>139</v>
      </c>
      <c r="C73" s="60">
        <v>34653</v>
      </c>
      <c r="D73" s="55" t="s">
        <v>88</v>
      </c>
      <c r="E73" s="55" t="s">
        <v>131</v>
      </c>
      <c r="F73" s="58" t="s">
        <v>132</v>
      </c>
      <c r="G73" s="58" t="s">
        <v>133</v>
      </c>
      <c r="H73" s="59" t="s">
        <v>124</v>
      </c>
      <c r="I73" s="59" t="s">
        <v>51</v>
      </c>
      <c r="J73" s="59" t="s">
        <v>63</v>
      </c>
      <c r="K73" s="62" t="s">
        <v>110</v>
      </c>
      <c r="L73" s="51">
        <v>8</v>
      </c>
      <c r="M73" s="92">
        <v>118</v>
      </c>
      <c r="N73" s="84">
        <f t="shared" si="15"/>
        <v>421.05263157894734</v>
      </c>
      <c r="O73" s="51">
        <v>12</v>
      </c>
      <c r="P73" s="92">
        <v>105</v>
      </c>
      <c r="Q73" s="84">
        <f t="shared" si="16"/>
        <v>594.059405940594</v>
      </c>
      <c r="R73" s="51"/>
      <c r="S73" s="92"/>
      <c r="T73" s="84">
        <f t="shared" si="17"/>
        <v>0</v>
      </c>
      <c r="U73" s="52"/>
      <c r="V73" s="96"/>
      <c r="W73" s="84">
        <f t="shared" si="18"/>
        <v>0</v>
      </c>
      <c r="X73" s="51"/>
      <c r="Y73" s="92"/>
      <c r="Z73" s="84">
        <f t="shared" si="19"/>
        <v>0</v>
      </c>
      <c r="AA73" s="51"/>
      <c r="AB73" s="92"/>
      <c r="AC73" s="84">
        <f t="shared" si="20"/>
        <v>0</v>
      </c>
      <c r="AD73" s="45"/>
      <c r="AE73" s="92"/>
      <c r="AF73" s="84">
        <f t="shared" si="13"/>
        <v>0</v>
      </c>
      <c r="AG73" s="85"/>
      <c r="AH73" s="92"/>
      <c r="AI73" s="84">
        <f t="shared" si="14"/>
        <v>0</v>
      </c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86">
        <f>(LARGE((N73,Q73,T73,W73,Z73,AC73,AF73,AI73),1)+LARGE((N73,Q73,T73,W73,Z73,AC73,AF73,AI73),2)+LARGE((N73,Q73,T73,W73,Z73,AC73,AF73,AI73),3)+LARGE((N73,Q73,T73,W73,Z73,AC73,AF73,AI73),4)+LARGE((N73,Q73,T73,W73,Z73,AC73,AF73,AI73),5))/5</f>
        <v>203.02240750390828</v>
      </c>
      <c r="AZ73" s="85">
        <v>65</v>
      </c>
      <c r="BA73" s="77"/>
      <c r="BB73" s="135"/>
      <c r="BC73" s="136">
        <v>25</v>
      </c>
      <c r="BD73" s="135"/>
      <c r="DP73" s="15"/>
      <c r="DQ73" s="15"/>
    </row>
    <row r="74" spans="1:121" ht="12" customHeight="1">
      <c r="A74" s="55">
        <v>66</v>
      </c>
      <c r="B74" s="55" t="s">
        <v>219</v>
      </c>
      <c r="C74" s="60"/>
      <c r="D74" s="55" t="s">
        <v>88</v>
      </c>
      <c r="E74" s="55" t="s">
        <v>229</v>
      </c>
      <c r="F74" s="58" t="s">
        <v>155</v>
      </c>
      <c r="G74" s="58"/>
      <c r="H74" s="58"/>
      <c r="I74" s="59" t="s">
        <v>71</v>
      </c>
      <c r="J74" s="59" t="s">
        <v>74</v>
      </c>
      <c r="K74" s="63" t="s">
        <v>156</v>
      </c>
      <c r="L74" s="51"/>
      <c r="M74" s="95"/>
      <c r="N74" s="84">
        <v>0</v>
      </c>
      <c r="O74" s="51"/>
      <c r="P74" s="92"/>
      <c r="Q74" s="84">
        <v>0</v>
      </c>
      <c r="R74" s="52"/>
      <c r="S74" s="96"/>
      <c r="T74" s="84">
        <v>0</v>
      </c>
      <c r="U74" s="52"/>
      <c r="V74" s="96"/>
      <c r="W74" s="84">
        <v>0</v>
      </c>
      <c r="X74" s="51"/>
      <c r="Y74" s="92"/>
      <c r="Z74" s="84">
        <v>0</v>
      </c>
      <c r="AA74" s="51"/>
      <c r="AB74" s="92"/>
      <c r="AC74" s="84">
        <v>0</v>
      </c>
      <c r="AD74" s="45">
        <v>12</v>
      </c>
      <c r="AE74" s="92">
        <v>144</v>
      </c>
      <c r="AF74" s="84">
        <f t="shared" si="13"/>
        <v>545.4545454545454</v>
      </c>
      <c r="AG74" s="85">
        <v>10</v>
      </c>
      <c r="AH74" s="92">
        <v>99</v>
      </c>
      <c r="AI74" s="84">
        <f t="shared" si="14"/>
        <v>454.5454545454545</v>
      </c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86">
        <f>(LARGE((N74,Q74,T74,W74,Z74,AC74,AF74,AI74),1)+LARGE((N74,Q74,T74,W74,Z74,AC74,AF74,AI74),2)+LARGE((N74,Q74,T74,W74,Z74,AC74,AF74,AI74),3)+LARGE((N74,Q74,T74,W74,Z74,AC74,AF74,AI74),4)+LARGE((N74,Q74,T74,W74,Z74,AC74,AF74,AI74),5))/5</f>
        <v>199.99999999999997</v>
      </c>
      <c r="AZ74" s="85">
        <v>66</v>
      </c>
      <c r="BA74" s="77"/>
      <c r="BB74" s="135">
        <v>41</v>
      </c>
      <c r="BC74" s="136"/>
      <c r="BD74" s="135">
        <v>13</v>
      </c>
      <c r="DP74" s="15"/>
      <c r="DQ74" s="15"/>
    </row>
    <row r="75" spans="1:121" ht="12" customHeight="1">
      <c r="A75" s="55">
        <v>67</v>
      </c>
      <c r="B75" s="55" t="s">
        <v>90</v>
      </c>
      <c r="C75" s="60">
        <v>34669</v>
      </c>
      <c r="D75" s="55" t="s">
        <v>65</v>
      </c>
      <c r="E75" s="55" t="s">
        <v>79</v>
      </c>
      <c r="F75" s="58" t="s">
        <v>80</v>
      </c>
      <c r="G75" s="58" t="s">
        <v>81</v>
      </c>
      <c r="H75" s="59" t="s">
        <v>162</v>
      </c>
      <c r="I75" s="59" t="s">
        <v>51</v>
      </c>
      <c r="J75" s="59" t="s">
        <v>63</v>
      </c>
      <c r="K75" s="63" t="s">
        <v>82</v>
      </c>
      <c r="L75" s="51"/>
      <c r="M75" s="92"/>
      <c r="N75" s="84">
        <f>L75/L$8*1000</f>
        <v>0</v>
      </c>
      <c r="O75" s="51"/>
      <c r="P75" s="92"/>
      <c r="Q75" s="84">
        <f>O75/O$8*1000</f>
        <v>0</v>
      </c>
      <c r="R75" s="52">
        <v>13</v>
      </c>
      <c r="S75" s="92">
        <v>145</v>
      </c>
      <c r="T75" s="84">
        <f>R75/R$8*1000</f>
        <v>663.2653061224489</v>
      </c>
      <c r="U75" s="52">
        <v>5</v>
      </c>
      <c r="V75" s="96">
        <v>15</v>
      </c>
      <c r="W75" s="84">
        <f>U75/U$8*1000</f>
        <v>265.9574468085106</v>
      </c>
      <c r="X75" s="51"/>
      <c r="Y75" s="92"/>
      <c r="Z75" s="84">
        <f>X75/X$8*1000</f>
        <v>0</v>
      </c>
      <c r="AA75" s="51"/>
      <c r="AB75" s="92"/>
      <c r="AC75" s="84">
        <f>AA75/AA$8*1000</f>
        <v>0</v>
      </c>
      <c r="AD75" s="45"/>
      <c r="AE75" s="92"/>
      <c r="AF75" s="84">
        <f t="shared" si="13"/>
        <v>0</v>
      </c>
      <c r="AG75" s="83"/>
      <c r="AH75" s="92"/>
      <c r="AI75" s="84">
        <f t="shared" si="14"/>
        <v>0</v>
      </c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30"/>
      <c r="AX75" s="130"/>
      <c r="AY75" s="86">
        <f>(LARGE((N75,Q75,T75,W75,Z75,AC75,AF75,AI75),1)+LARGE((N75,Q75,T75,W75,Z75,AC75,AF75,AI75),2)+LARGE((N75,Q75,T75,W75,Z75,AC75,AF75,AI75),3)+LARGE((N75,Q75,T75,W75,Z75,AC75,AF75,AI75),4)+LARGE((N75,Q75,T75,W75,Z75,AC75,AF75,AI75),5))/5</f>
        <v>185.84455058619193</v>
      </c>
      <c r="AZ75" s="85">
        <v>67</v>
      </c>
      <c r="BA75" s="77"/>
      <c r="BB75" s="135"/>
      <c r="BC75" s="136">
        <v>26</v>
      </c>
      <c r="BD75" s="135"/>
      <c r="DP75" s="15"/>
      <c r="DQ75" s="114"/>
    </row>
    <row r="76" spans="1:121" ht="12" customHeight="1">
      <c r="A76" s="55">
        <v>68</v>
      </c>
      <c r="B76" s="55" t="s">
        <v>220</v>
      </c>
      <c r="C76" s="60"/>
      <c r="D76" s="55" t="s">
        <v>88</v>
      </c>
      <c r="E76" s="55" t="s">
        <v>106</v>
      </c>
      <c r="F76" s="58" t="s">
        <v>155</v>
      </c>
      <c r="G76" s="58"/>
      <c r="H76" s="58"/>
      <c r="I76" s="59" t="s">
        <v>71</v>
      </c>
      <c r="J76" s="59" t="s">
        <v>77</v>
      </c>
      <c r="K76" s="63" t="s">
        <v>156</v>
      </c>
      <c r="L76" s="51"/>
      <c r="M76" s="95"/>
      <c r="N76" s="84">
        <v>0</v>
      </c>
      <c r="O76" s="51"/>
      <c r="P76" s="92"/>
      <c r="Q76" s="84">
        <v>0</v>
      </c>
      <c r="R76" s="52"/>
      <c r="S76" s="96"/>
      <c r="T76" s="84">
        <v>0</v>
      </c>
      <c r="U76" s="52"/>
      <c r="V76" s="96"/>
      <c r="W76" s="84">
        <v>0</v>
      </c>
      <c r="X76" s="51"/>
      <c r="Y76" s="92"/>
      <c r="Z76" s="84">
        <v>0</v>
      </c>
      <c r="AA76" s="51"/>
      <c r="AB76" s="92"/>
      <c r="AC76" s="84">
        <v>0</v>
      </c>
      <c r="AD76" s="45">
        <v>9</v>
      </c>
      <c r="AE76" s="92">
        <v>88</v>
      </c>
      <c r="AF76" s="84">
        <f t="shared" si="13"/>
        <v>409.0909090909091</v>
      </c>
      <c r="AG76" s="85">
        <v>11</v>
      </c>
      <c r="AH76" s="92">
        <v>108</v>
      </c>
      <c r="AI76" s="84">
        <f t="shared" si="14"/>
        <v>500</v>
      </c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86">
        <f>(LARGE((N76,Q76,T76,W76,Z76,AC76,AF76,AI76),1)+LARGE((N76,Q76,T76,W76,Z76,AC76,AF76,AI76),2)+LARGE((N76,Q76,T76,W76,Z76,AC76,AF76,AI76),3)+LARGE((N76,Q76,T76,W76,Z76,AC76,AF76,AI76),4)+LARGE((N76,Q76,T76,W76,Z76,AC76,AF76,AI76),5))/5</f>
        <v>181.8181818181818</v>
      </c>
      <c r="AZ76" s="85">
        <v>68</v>
      </c>
      <c r="BA76" s="78"/>
      <c r="BB76" s="135">
        <v>42</v>
      </c>
      <c r="BC76" s="136"/>
      <c r="BD76" s="135">
        <v>14</v>
      </c>
      <c r="DP76" s="15"/>
      <c r="DQ76" s="15"/>
    </row>
    <row r="77" spans="1:121" ht="12" customHeight="1">
      <c r="A77" s="55">
        <v>69</v>
      </c>
      <c r="B77" s="55" t="s">
        <v>222</v>
      </c>
      <c r="C77" s="60"/>
      <c r="D77" s="55" t="s">
        <v>88</v>
      </c>
      <c r="E77" s="55" t="s">
        <v>229</v>
      </c>
      <c r="F77" s="58" t="s">
        <v>155</v>
      </c>
      <c r="G77" s="58"/>
      <c r="H77" s="58"/>
      <c r="I77" s="59" t="s">
        <v>102</v>
      </c>
      <c r="J77" s="59" t="s">
        <v>52</v>
      </c>
      <c r="K77" s="63" t="s">
        <v>156</v>
      </c>
      <c r="L77" s="51"/>
      <c r="M77" s="95"/>
      <c r="N77" s="84">
        <v>0</v>
      </c>
      <c r="O77" s="51"/>
      <c r="P77" s="92"/>
      <c r="Q77" s="84">
        <v>0</v>
      </c>
      <c r="R77" s="52"/>
      <c r="S77" s="96"/>
      <c r="T77" s="84">
        <v>0</v>
      </c>
      <c r="U77" s="52"/>
      <c r="V77" s="96"/>
      <c r="W77" s="84">
        <v>0</v>
      </c>
      <c r="X77" s="51"/>
      <c r="Y77" s="92"/>
      <c r="Z77" s="84">
        <v>0</v>
      </c>
      <c r="AA77" s="51"/>
      <c r="AB77" s="92"/>
      <c r="AC77" s="84">
        <v>0</v>
      </c>
      <c r="AD77" s="45">
        <v>8</v>
      </c>
      <c r="AE77" s="92">
        <v>80</v>
      </c>
      <c r="AF77" s="84">
        <f t="shared" si="13"/>
        <v>363.6363636363636</v>
      </c>
      <c r="AG77" s="85">
        <v>12</v>
      </c>
      <c r="AH77" s="92">
        <v>142</v>
      </c>
      <c r="AI77" s="84">
        <f t="shared" si="14"/>
        <v>545.4545454545454</v>
      </c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86">
        <f>(LARGE((N77,Q77,T77,W77,Z77,AC77,AF77,AI77),1)+LARGE((N77,Q77,T77,W77,Z77,AC77,AF77,AI77),2)+LARGE((N77,Q77,T77,W77,Z77,AC77,AF77,AI77),3)+LARGE((N77,Q77,T77,W77,Z77,AC77,AF77,AI77),4)+LARGE((N77,Q77,T77,W77,Z77,AC77,AF77,AI77),5))/5</f>
        <v>181.8181818181818</v>
      </c>
      <c r="AZ77" s="85">
        <v>68</v>
      </c>
      <c r="BA77" s="77"/>
      <c r="BB77" s="135">
        <v>42</v>
      </c>
      <c r="BC77" s="136"/>
      <c r="BD77" s="135"/>
      <c r="DP77" s="15"/>
      <c r="DQ77" s="15"/>
    </row>
    <row r="78" spans="1:121" ht="12" customHeight="1">
      <c r="A78" s="55">
        <v>70</v>
      </c>
      <c r="B78" s="55" t="s">
        <v>4</v>
      </c>
      <c r="C78" s="60">
        <v>33751</v>
      </c>
      <c r="D78" s="55" t="s">
        <v>47</v>
      </c>
      <c r="E78" s="55" t="s">
        <v>48</v>
      </c>
      <c r="F78" s="58" t="s">
        <v>116</v>
      </c>
      <c r="G78" s="58"/>
      <c r="H78" s="59" t="s">
        <v>102</v>
      </c>
      <c r="I78" s="59" t="s">
        <v>51</v>
      </c>
      <c r="J78" s="59" t="s">
        <v>63</v>
      </c>
      <c r="K78" s="63" t="s">
        <v>53</v>
      </c>
      <c r="L78" s="51"/>
      <c r="M78" s="95"/>
      <c r="N78" s="84">
        <f>L78/L$8*1000</f>
        <v>0</v>
      </c>
      <c r="O78" s="51">
        <v>17</v>
      </c>
      <c r="P78" s="92">
        <v>33</v>
      </c>
      <c r="Q78" s="84">
        <f>O78/O$8*1000</f>
        <v>841.5841584158417</v>
      </c>
      <c r="R78" s="51"/>
      <c r="S78" s="92"/>
      <c r="T78" s="84">
        <f>R78/R$8*1000</f>
        <v>0</v>
      </c>
      <c r="U78" s="52"/>
      <c r="V78" s="96"/>
      <c r="W78" s="84">
        <f>U78/U$8*1000</f>
        <v>0</v>
      </c>
      <c r="X78" s="51"/>
      <c r="Y78" s="92"/>
      <c r="Z78" s="84">
        <f>X78/X$8*1000</f>
        <v>0</v>
      </c>
      <c r="AA78" s="51"/>
      <c r="AB78" s="92"/>
      <c r="AC78" s="84">
        <f>AA78/AA$8*1000</f>
        <v>0</v>
      </c>
      <c r="AD78" s="45"/>
      <c r="AE78" s="92"/>
      <c r="AF78" s="84">
        <f t="shared" si="13"/>
        <v>0</v>
      </c>
      <c r="AG78" s="85"/>
      <c r="AH78" s="92"/>
      <c r="AI78" s="84">
        <f t="shared" si="14"/>
        <v>0</v>
      </c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86">
        <f>(LARGE((N78,Q78,T78,W78,Z78,AC78,AF78,AI78),1)+LARGE((N78,Q78,T78,W78,Z78,AC78,AF78,AI78),2)+LARGE((N78,Q78,T78,W78,Z78,AC78,AF78,AI78),3)+LARGE((N78,Q78,T78,W78,Z78,AC78,AF78,AI78),4)+LARGE((N78,Q78,T78,W78,Z78,AC78,AF78,AI78),5))/5</f>
        <v>168.31683168316835</v>
      </c>
      <c r="AZ78" s="85">
        <v>70</v>
      </c>
      <c r="BA78" s="77"/>
      <c r="BB78" s="135"/>
      <c r="BC78" s="136">
        <v>27</v>
      </c>
      <c r="BD78" s="135"/>
      <c r="DP78" s="15"/>
      <c r="DQ78" s="15"/>
    </row>
    <row r="79" spans="1:121" ht="12" customHeight="1">
      <c r="A79" s="55">
        <v>71</v>
      </c>
      <c r="B79" s="55" t="s">
        <v>143</v>
      </c>
      <c r="C79" s="60">
        <v>35454</v>
      </c>
      <c r="D79" s="55" t="s">
        <v>47</v>
      </c>
      <c r="E79" s="55" t="s">
        <v>144</v>
      </c>
      <c r="F79" s="58" t="s">
        <v>145</v>
      </c>
      <c r="G79" s="58"/>
      <c r="H79" s="58"/>
      <c r="I79" s="59" t="s">
        <v>51</v>
      </c>
      <c r="J79" s="59" t="s">
        <v>96</v>
      </c>
      <c r="K79" s="62" t="s">
        <v>109</v>
      </c>
      <c r="L79" s="51">
        <v>6</v>
      </c>
      <c r="M79" s="92">
        <v>164</v>
      </c>
      <c r="N79" s="84">
        <f>L79/L$8*1000</f>
        <v>315.7894736842105</v>
      </c>
      <c r="O79" s="51">
        <v>10</v>
      </c>
      <c r="P79" s="92">
        <v>180</v>
      </c>
      <c r="Q79" s="84">
        <f>O79/O$8*1000</f>
        <v>495.049504950495</v>
      </c>
      <c r="R79" s="52"/>
      <c r="S79" s="96"/>
      <c r="T79" s="84">
        <f>R79/R$8*1000</f>
        <v>0</v>
      </c>
      <c r="U79" s="52"/>
      <c r="V79" s="96"/>
      <c r="W79" s="84">
        <f>U79/U$8*1000</f>
        <v>0</v>
      </c>
      <c r="X79" s="51"/>
      <c r="Y79" s="92"/>
      <c r="Z79" s="84">
        <f>X79/X$8*1000</f>
        <v>0</v>
      </c>
      <c r="AA79" s="51"/>
      <c r="AB79" s="92"/>
      <c r="AC79" s="84">
        <f>AA79/AA$8*1000</f>
        <v>0</v>
      </c>
      <c r="AD79" s="45"/>
      <c r="AE79" s="92"/>
      <c r="AF79" s="84">
        <f t="shared" si="13"/>
        <v>0</v>
      </c>
      <c r="AG79" s="85"/>
      <c r="AH79" s="92"/>
      <c r="AI79" s="84">
        <f t="shared" si="14"/>
        <v>0</v>
      </c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86">
        <f>(LARGE((N79,Q79,T79,W79,Z79,AC79,AF79,AI79),1)+LARGE((N79,Q79,T79,W79,Z79,AC79,AF79,AI79),2)+LARGE((N79,Q79,T79,W79,Z79,AC79,AF79,AI79),3)+LARGE((N79,Q79,T79,W79,Z79,AC79,AF79,AI79),4)+LARGE((N79,Q79,T79,W79,Z79,AC79,AF79,AI79),5))/5</f>
        <v>162.1677957269411</v>
      </c>
      <c r="AZ79" s="85">
        <v>71</v>
      </c>
      <c r="BA79" s="77"/>
      <c r="BB79" s="135">
        <v>44</v>
      </c>
      <c r="BC79" s="136"/>
      <c r="BD79" s="135"/>
      <c r="DP79" s="15"/>
      <c r="DQ79" s="114"/>
    </row>
    <row r="80" spans="1:121" ht="12" customHeight="1">
      <c r="A80" s="55">
        <v>72</v>
      </c>
      <c r="B80" s="55" t="s">
        <v>181</v>
      </c>
      <c r="C80" s="60">
        <v>35841</v>
      </c>
      <c r="D80" s="55" t="s">
        <v>88</v>
      </c>
      <c r="E80" s="55" t="s">
        <v>60</v>
      </c>
      <c r="F80" s="58" t="s">
        <v>165</v>
      </c>
      <c r="G80" s="58"/>
      <c r="H80" s="59"/>
      <c r="I80" s="59" t="s">
        <v>51</v>
      </c>
      <c r="J80" s="59" t="s">
        <v>92</v>
      </c>
      <c r="K80" s="63" t="s">
        <v>166</v>
      </c>
      <c r="L80" s="45"/>
      <c r="M80" s="92"/>
      <c r="N80" s="84">
        <f>L80/L$8*1000</f>
        <v>0</v>
      </c>
      <c r="O80" s="51"/>
      <c r="P80" s="92"/>
      <c r="Q80" s="84">
        <f>O80/O$8*1000</f>
        <v>0</v>
      </c>
      <c r="R80" s="51">
        <v>9</v>
      </c>
      <c r="S80" s="92">
        <v>91</v>
      </c>
      <c r="T80" s="84">
        <f>R80/R$8*1000</f>
        <v>459.1836734693877</v>
      </c>
      <c r="U80" s="52">
        <v>6</v>
      </c>
      <c r="V80" s="96">
        <v>20</v>
      </c>
      <c r="W80" s="84">
        <f>U80/U$8*1000</f>
        <v>319.1489361702127</v>
      </c>
      <c r="X80" s="51"/>
      <c r="Y80" s="92"/>
      <c r="Z80" s="84">
        <f>X80/X$8*1000</f>
        <v>0</v>
      </c>
      <c r="AA80" s="51"/>
      <c r="AB80" s="92"/>
      <c r="AC80" s="84">
        <f>AA80/AA$8*1000</f>
        <v>0</v>
      </c>
      <c r="AD80" s="45"/>
      <c r="AE80" s="92"/>
      <c r="AF80" s="84">
        <f t="shared" si="13"/>
        <v>0</v>
      </c>
      <c r="AG80" s="83"/>
      <c r="AH80" s="92"/>
      <c r="AI80" s="84">
        <f t="shared" si="14"/>
        <v>0</v>
      </c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30"/>
      <c r="AX80" s="130"/>
      <c r="AY80" s="86">
        <f>(LARGE((N80,Q80,T80,W80,Z80,AC80,AF80,AI80),1)+LARGE((N80,Q80,T80,W80,Z80,AC80,AF80,AI80),2)+LARGE((N80,Q80,T80,W80,Z80,AC80,AF80,AI80),3)+LARGE((N80,Q80,T80,W80,Z80,AC80,AF80,AI80),4)+LARGE((N80,Q80,T80,W80,Z80,AC80,AF80,AI80),5))/5</f>
        <v>155.6665219279201</v>
      </c>
      <c r="AZ80" s="85">
        <v>72</v>
      </c>
      <c r="BA80" s="77"/>
      <c r="BB80" s="135">
        <v>45</v>
      </c>
      <c r="BC80" s="136"/>
      <c r="BD80" s="135"/>
      <c r="DP80" s="15"/>
      <c r="DQ80" s="15"/>
    </row>
    <row r="81" spans="1:121" ht="12" customHeight="1">
      <c r="A81" s="55">
        <v>73</v>
      </c>
      <c r="B81" s="109" t="s">
        <v>199</v>
      </c>
      <c r="C81" s="133">
        <v>33722</v>
      </c>
      <c r="D81" s="109" t="s">
        <v>47</v>
      </c>
      <c r="E81" s="55" t="s">
        <v>60</v>
      </c>
      <c r="F81" s="80"/>
      <c r="G81" s="80"/>
      <c r="H81" s="80"/>
      <c r="I81" s="80"/>
      <c r="J81" s="80"/>
      <c r="K81" s="75"/>
      <c r="L81" s="74"/>
      <c r="M81" s="94"/>
      <c r="N81" s="91">
        <v>0</v>
      </c>
      <c r="O81" s="74"/>
      <c r="P81" s="94"/>
      <c r="Q81" s="91">
        <v>0</v>
      </c>
      <c r="R81" s="74"/>
      <c r="S81" s="94"/>
      <c r="T81" s="91">
        <v>0</v>
      </c>
      <c r="U81" s="74"/>
      <c r="V81" s="94"/>
      <c r="W81" s="91">
        <v>0</v>
      </c>
      <c r="X81" s="76">
        <v>15</v>
      </c>
      <c r="Y81" s="98">
        <v>37</v>
      </c>
      <c r="Z81" s="84">
        <f>X81/X$8*1000</f>
        <v>728.1553398058252</v>
      </c>
      <c r="AA81" s="97"/>
      <c r="AB81" s="99">
        <v>0</v>
      </c>
      <c r="AC81" s="84">
        <f>AA81/AA$8*1000</f>
        <v>0</v>
      </c>
      <c r="AD81" s="74"/>
      <c r="AE81" s="99"/>
      <c r="AF81" s="84">
        <f t="shared" si="13"/>
        <v>0</v>
      </c>
      <c r="AG81" s="88"/>
      <c r="AH81" s="99"/>
      <c r="AI81" s="84">
        <f t="shared" si="14"/>
        <v>0</v>
      </c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81"/>
      <c r="AX81" s="81"/>
      <c r="AY81" s="86">
        <f>(LARGE((N81,Q81,T81,W81,Z81,AC81,AF81,AI81),1)+LARGE((N81,Q81,T81,W81,Z81,AC81,AF81,AI81),2)+LARGE((N81,Q81,T81,W81,Z81,AC81,AF81,AI81),3)+LARGE((N81,Q81,T81,W81,Z81,AC81,AF81,AI81),4)+LARGE((N81,Q81,T81,W81,Z81,AC81,AF81,AI81),5))/5</f>
        <v>145.63106796116503</v>
      </c>
      <c r="AZ81" s="85">
        <v>73</v>
      </c>
      <c r="BA81" s="77"/>
      <c r="BB81" s="135">
        <v>46</v>
      </c>
      <c r="BC81" s="136"/>
      <c r="BD81" s="135"/>
      <c r="DP81" s="15"/>
      <c r="DQ81" s="15"/>
    </row>
    <row r="82" spans="1:121" ht="12" customHeight="1">
      <c r="A82" s="55">
        <v>74</v>
      </c>
      <c r="B82" s="55" t="s">
        <v>225</v>
      </c>
      <c r="C82" s="60"/>
      <c r="D82" s="55" t="s">
        <v>88</v>
      </c>
      <c r="E82" s="55" t="s">
        <v>60</v>
      </c>
      <c r="F82" s="58" t="s">
        <v>155</v>
      </c>
      <c r="G82" s="58"/>
      <c r="H82" s="58"/>
      <c r="I82" s="59" t="s">
        <v>71</v>
      </c>
      <c r="J82" s="59" t="s">
        <v>77</v>
      </c>
      <c r="K82" s="63" t="s">
        <v>156</v>
      </c>
      <c r="L82" s="51"/>
      <c r="M82" s="95"/>
      <c r="N82" s="84">
        <v>0</v>
      </c>
      <c r="O82" s="51"/>
      <c r="P82" s="92"/>
      <c r="Q82" s="84">
        <v>0</v>
      </c>
      <c r="R82" s="52"/>
      <c r="S82" s="96"/>
      <c r="T82" s="84">
        <v>0</v>
      </c>
      <c r="U82" s="52"/>
      <c r="V82" s="96"/>
      <c r="W82" s="84">
        <v>0</v>
      </c>
      <c r="X82" s="51"/>
      <c r="Y82" s="92"/>
      <c r="Z82" s="84">
        <v>0</v>
      </c>
      <c r="AA82" s="51"/>
      <c r="AB82" s="92"/>
      <c r="AC82" s="84">
        <v>0</v>
      </c>
      <c r="AD82" s="45">
        <v>6</v>
      </c>
      <c r="AE82" s="92">
        <v>152</v>
      </c>
      <c r="AF82" s="84">
        <f t="shared" si="13"/>
        <v>272.7272727272727</v>
      </c>
      <c r="AG82" s="85">
        <v>10</v>
      </c>
      <c r="AH82" s="92">
        <v>85</v>
      </c>
      <c r="AI82" s="84">
        <f t="shared" si="14"/>
        <v>454.5454545454545</v>
      </c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86">
        <f>(LARGE((N82,Q82,T82,W82,Z82,AC82,AF82,AI82),1)+LARGE((N82,Q82,T82,W82,Z82,AC82,AF82,AI82),2)+LARGE((N82,Q82,T82,W82,Z82,AC82,AF82,AI82),3)+LARGE((N82,Q82,T82,W82,Z82,AC82,AF82,AI82),4)+LARGE((N82,Q82,T82,W82,Z82,AC82,AF82,AI82),5))/5</f>
        <v>145.45454545454544</v>
      </c>
      <c r="AZ82" s="85">
        <v>74</v>
      </c>
      <c r="BA82" s="77"/>
      <c r="BB82" s="135"/>
      <c r="BC82" s="136">
        <v>28</v>
      </c>
      <c r="BD82" s="135">
        <v>15</v>
      </c>
      <c r="DP82" s="15"/>
      <c r="DQ82" s="15"/>
    </row>
    <row r="83" spans="1:121" ht="12" customHeight="1">
      <c r="A83" s="55">
        <v>75</v>
      </c>
      <c r="B83" s="55" t="s">
        <v>141</v>
      </c>
      <c r="C83" s="60">
        <v>36161</v>
      </c>
      <c r="D83" s="55" t="s">
        <v>135</v>
      </c>
      <c r="E83" s="55" t="s">
        <v>48</v>
      </c>
      <c r="F83" s="58"/>
      <c r="G83" s="58" t="s">
        <v>104</v>
      </c>
      <c r="H83" s="59" t="s">
        <v>102</v>
      </c>
      <c r="I83" s="59" t="s">
        <v>51</v>
      </c>
      <c r="J83" s="59" t="s">
        <v>74</v>
      </c>
      <c r="K83" s="65"/>
      <c r="L83" s="51">
        <v>7</v>
      </c>
      <c r="M83" s="92">
        <v>120</v>
      </c>
      <c r="N83" s="84">
        <f>L83/L$8*1000</f>
        <v>368.4210526315789</v>
      </c>
      <c r="O83" s="51">
        <v>7</v>
      </c>
      <c r="P83" s="92">
        <v>148</v>
      </c>
      <c r="Q83" s="84">
        <f>O83/O$8*1000</f>
        <v>346.53465346534654</v>
      </c>
      <c r="R83" s="51"/>
      <c r="S83" s="92"/>
      <c r="T83" s="84">
        <f>R83/R$8*1000</f>
        <v>0</v>
      </c>
      <c r="U83" s="52"/>
      <c r="V83" s="96"/>
      <c r="W83" s="84">
        <f>U83/U$8*1000</f>
        <v>0</v>
      </c>
      <c r="X83" s="51"/>
      <c r="Y83" s="92"/>
      <c r="Z83" s="84">
        <f>X83/X$8*1000</f>
        <v>0</v>
      </c>
      <c r="AA83" s="52"/>
      <c r="AB83" s="92"/>
      <c r="AC83" s="84">
        <f>AA83/AA$8*1000</f>
        <v>0</v>
      </c>
      <c r="AD83" s="45"/>
      <c r="AE83" s="92"/>
      <c r="AF83" s="84">
        <f t="shared" si="13"/>
        <v>0</v>
      </c>
      <c r="AG83" s="85"/>
      <c r="AH83" s="92"/>
      <c r="AI83" s="84">
        <f t="shared" si="14"/>
        <v>0</v>
      </c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86">
        <f>(LARGE((N83,Q83,T83,W83,Z83,AC83,AF83,AI83),1)+LARGE((N83,Q83,T83,W83,Z83,AC83,AF83,AI83),2)+LARGE((N83,Q83,T83,W83,Z83,AC83,AF83,AI83),3)+LARGE((N83,Q83,T83,W83,Z83,AC83,AF83,AI83),4)+LARGE((N83,Q83,T83,W83,Z83,AC83,AF83,AI83),5))/5</f>
        <v>142.9911412193851</v>
      </c>
      <c r="AZ83" s="85">
        <v>75</v>
      </c>
      <c r="BA83" s="77"/>
      <c r="BB83" s="135">
        <v>47</v>
      </c>
      <c r="BC83" s="136"/>
      <c r="BD83" s="135"/>
      <c r="DP83" s="15"/>
      <c r="DQ83" s="15"/>
    </row>
    <row r="84" spans="1:121" ht="12.75">
      <c r="A84" s="55">
        <v>76</v>
      </c>
      <c r="B84" s="55" t="s">
        <v>192</v>
      </c>
      <c r="C84" s="60">
        <v>12561</v>
      </c>
      <c r="D84" s="55" t="s">
        <v>65</v>
      </c>
      <c r="E84" s="55" t="s">
        <v>186</v>
      </c>
      <c r="F84" s="55" t="s">
        <v>187</v>
      </c>
      <c r="G84" s="55"/>
      <c r="H84" s="56"/>
      <c r="I84" s="56" t="s">
        <v>51</v>
      </c>
      <c r="J84" s="54" t="s">
        <v>63</v>
      </c>
      <c r="K84" s="64" t="s">
        <v>110</v>
      </c>
      <c r="L84" s="45"/>
      <c r="M84" s="95"/>
      <c r="N84" s="84">
        <f>L84/L$8*1000</f>
        <v>0</v>
      </c>
      <c r="O84" s="51"/>
      <c r="P84" s="95"/>
      <c r="Q84" s="84">
        <f>O84/O$8*1000</f>
        <v>0</v>
      </c>
      <c r="R84" s="45"/>
      <c r="S84" s="95"/>
      <c r="T84" s="84">
        <f>R84/R$8*1000</f>
        <v>0</v>
      </c>
      <c r="U84" s="51">
        <v>13</v>
      </c>
      <c r="V84" s="92">
        <v>17</v>
      </c>
      <c r="W84" s="84">
        <f>U84/U$8*1000</f>
        <v>691.4893617021276</v>
      </c>
      <c r="X84" s="51"/>
      <c r="Y84" s="92"/>
      <c r="Z84" s="84">
        <f>X84/X$8*1000</f>
        <v>0</v>
      </c>
      <c r="AA84" s="51"/>
      <c r="AB84" s="92"/>
      <c r="AC84" s="84">
        <f>AA84/AA$8*1000</f>
        <v>0</v>
      </c>
      <c r="AD84" s="45"/>
      <c r="AE84" s="92"/>
      <c r="AF84" s="84">
        <f t="shared" si="13"/>
        <v>0</v>
      </c>
      <c r="AG84" s="85"/>
      <c r="AH84" s="92"/>
      <c r="AI84" s="84">
        <f t="shared" si="14"/>
        <v>0</v>
      </c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86">
        <f>(LARGE((N84,Q84,T84,W84,Z84,AC84,AF84,AI84),1)+LARGE((N84,Q84,T84,W84,Z84,AC84,AF84,AI84),2)+LARGE((N84,Q84,T84,W84,Z84,AC84,AF84,AI84),3)+LARGE((N84,Q84,T84,W84,Z84,AC84,AF84,AI84),4)+LARGE((N84,Q84,T84,W84,Z84,AC84,AF84,AI84),5))/5</f>
        <v>138.2978723404255</v>
      </c>
      <c r="AZ84" s="85">
        <v>76</v>
      </c>
      <c r="BA84" s="77"/>
      <c r="BB84" s="135"/>
      <c r="BC84" s="136">
        <v>29</v>
      </c>
      <c r="BD84" s="135"/>
      <c r="DP84" s="15"/>
      <c r="DQ84" s="15"/>
    </row>
    <row r="85" spans="1:121" ht="12.75">
      <c r="A85" s="55">
        <v>77</v>
      </c>
      <c r="B85" s="55" t="s">
        <v>120</v>
      </c>
      <c r="C85" s="60">
        <v>33633</v>
      </c>
      <c r="D85" s="55" t="s">
        <v>65</v>
      </c>
      <c r="E85" s="55" t="s">
        <v>48</v>
      </c>
      <c r="F85" s="58"/>
      <c r="G85" s="58"/>
      <c r="H85" s="59"/>
      <c r="I85" s="59" t="s">
        <v>51</v>
      </c>
      <c r="J85" s="59" t="s">
        <v>52</v>
      </c>
      <c r="K85" s="63" t="s">
        <v>149</v>
      </c>
      <c r="L85" s="51">
        <v>13</v>
      </c>
      <c r="M85" s="92">
        <v>80</v>
      </c>
      <c r="N85" s="84">
        <f>L85/L$8*1000</f>
        <v>684.2105263157895</v>
      </c>
      <c r="O85" s="51"/>
      <c r="P85" s="92"/>
      <c r="Q85" s="84">
        <f>O85/O$8*1000</f>
        <v>0</v>
      </c>
      <c r="R85" s="51"/>
      <c r="S85" s="92"/>
      <c r="T85" s="84">
        <f>R85/R$8*1000</f>
        <v>0</v>
      </c>
      <c r="U85" s="52"/>
      <c r="V85" s="96"/>
      <c r="W85" s="84">
        <f>U85/U$8*1000</f>
        <v>0</v>
      </c>
      <c r="X85" s="51"/>
      <c r="Y85" s="92"/>
      <c r="Z85" s="84">
        <f>X85/X$8*1000</f>
        <v>0</v>
      </c>
      <c r="AA85" s="51"/>
      <c r="AB85" s="92"/>
      <c r="AC85" s="84">
        <f>AA85/AA$8*1000</f>
        <v>0</v>
      </c>
      <c r="AD85" s="45"/>
      <c r="AE85" s="92"/>
      <c r="AF85" s="84">
        <f t="shared" si="13"/>
        <v>0</v>
      </c>
      <c r="AG85" s="85"/>
      <c r="AH85" s="92"/>
      <c r="AI85" s="84">
        <f t="shared" si="14"/>
        <v>0</v>
      </c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86">
        <f>(LARGE((N85,Q85,T85,W85,Z85,AC85,AF85,AI85),1)+LARGE((N85,Q85,T85,W85,Z85,AC85,AF85,AI85),2)+LARGE((N85,Q85,T85,W85,Z85,AC85,AF85,AI85),3)+LARGE((N85,Q85,T85,W85,Z85,AC85,AF85,AI85),4)+LARGE((N85,Q85,T85,W85,Z85,AC85,AF85,AI85),5))/5</f>
        <v>136.8421052631579</v>
      </c>
      <c r="AZ85" s="85">
        <v>77</v>
      </c>
      <c r="BA85" s="77"/>
      <c r="BB85" s="135">
        <v>48</v>
      </c>
      <c r="BC85" s="136"/>
      <c r="BD85" s="135"/>
      <c r="DP85" s="15"/>
      <c r="DQ85" s="15"/>
    </row>
    <row r="86" spans="1:121" ht="12.75">
      <c r="A86" s="55">
        <v>78</v>
      </c>
      <c r="B86" s="55" t="s">
        <v>221</v>
      </c>
      <c r="C86" s="60"/>
      <c r="D86" s="55" t="s">
        <v>88</v>
      </c>
      <c r="E86" s="55" t="s">
        <v>106</v>
      </c>
      <c r="F86" s="58" t="s">
        <v>155</v>
      </c>
      <c r="G86" s="58"/>
      <c r="H86" s="58"/>
      <c r="I86" s="59" t="s">
        <v>71</v>
      </c>
      <c r="J86" s="59" t="s">
        <v>77</v>
      </c>
      <c r="K86" s="63" t="s">
        <v>156</v>
      </c>
      <c r="L86" s="51"/>
      <c r="M86" s="95"/>
      <c r="N86" s="84">
        <v>0</v>
      </c>
      <c r="O86" s="51"/>
      <c r="P86" s="92"/>
      <c r="Q86" s="84">
        <v>0</v>
      </c>
      <c r="R86" s="52"/>
      <c r="S86" s="96"/>
      <c r="T86" s="84">
        <v>0</v>
      </c>
      <c r="U86" s="52"/>
      <c r="V86" s="96"/>
      <c r="W86" s="84">
        <v>0</v>
      </c>
      <c r="X86" s="51"/>
      <c r="Y86" s="92"/>
      <c r="Z86" s="84">
        <v>0</v>
      </c>
      <c r="AA86" s="51"/>
      <c r="AB86" s="92"/>
      <c r="AC86" s="84">
        <v>0</v>
      </c>
      <c r="AD86" s="45">
        <v>9</v>
      </c>
      <c r="AE86" s="92">
        <v>165</v>
      </c>
      <c r="AF86" s="84">
        <f aca="true" t="shared" si="21" ref="AF86:AF109">AD86/AD$8*1000</f>
        <v>409.0909090909091</v>
      </c>
      <c r="AG86" s="85">
        <v>6</v>
      </c>
      <c r="AH86" s="92">
        <v>111</v>
      </c>
      <c r="AI86" s="84">
        <f aca="true" t="shared" si="22" ref="AI86:AI109">AG86/AG$8*1000</f>
        <v>272.7272727272727</v>
      </c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86">
        <f>(LARGE((N86,Q86,T86,W86,Z86,AC86,AF86,AI86),1)+LARGE((N86,Q86,T86,W86,Z86,AC86,AF86,AI86),2)+LARGE((N86,Q86,T86,W86,Z86,AC86,AF86,AI86),3)+LARGE((N86,Q86,T86,W86,Z86,AC86,AF86,AI86),4)+LARGE((N86,Q86,T86,W86,Z86,AC86,AF86,AI86),5))/5</f>
        <v>136.36363636363635</v>
      </c>
      <c r="AZ86" s="85">
        <v>78</v>
      </c>
      <c r="BA86" s="77"/>
      <c r="BB86" s="135"/>
      <c r="BC86" s="136">
        <v>30</v>
      </c>
      <c r="BD86" s="135">
        <v>16</v>
      </c>
      <c r="DP86" s="15"/>
      <c r="DQ86" s="15"/>
    </row>
    <row r="87" spans="1:121" ht="12.75">
      <c r="A87" s="55">
        <v>79</v>
      </c>
      <c r="B87" s="55" t="s">
        <v>223</v>
      </c>
      <c r="C87" s="60"/>
      <c r="D87" s="55" t="s">
        <v>88</v>
      </c>
      <c r="E87" s="55" t="s">
        <v>48</v>
      </c>
      <c r="F87" s="58" t="s">
        <v>155</v>
      </c>
      <c r="G87" s="58"/>
      <c r="H87" s="58"/>
      <c r="I87" s="59" t="s">
        <v>102</v>
      </c>
      <c r="J87" s="59" t="s">
        <v>92</v>
      </c>
      <c r="K87" s="63" t="s">
        <v>156</v>
      </c>
      <c r="L87" s="51"/>
      <c r="M87" s="95"/>
      <c r="N87" s="84">
        <v>0</v>
      </c>
      <c r="O87" s="51"/>
      <c r="P87" s="92"/>
      <c r="Q87" s="84">
        <v>0</v>
      </c>
      <c r="R87" s="52"/>
      <c r="S87" s="96"/>
      <c r="T87" s="84">
        <v>0</v>
      </c>
      <c r="U87" s="52"/>
      <c r="V87" s="96"/>
      <c r="W87" s="84">
        <v>0</v>
      </c>
      <c r="X87" s="51"/>
      <c r="Y87" s="92"/>
      <c r="Z87" s="84">
        <v>0</v>
      </c>
      <c r="AA87" s="51"/>
      <c r="AB87" s="92"/>
      <c r="AC87" s="84">
        <v>0</v>
      </c>
      <c r="AD87" s="45">
        <v>8</v>
      </c>
      <c r="AE87" s="92">
        <v>145</v>
      </c>
      <c r="AF87" s="84">
        <f t="shared" si="21"/>
        <v>363.6363636363636</v>
      </c>
      <c r="AG87" s="85">
        <v>7</v>
      </c>
      <c r="AH87" s="92">
        <v>72</v>
      </c>
      <c r="AI87" s="84">
        <f t="shared" si="22"/>
        <v>318.1818181818182</v>
      </c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86">
        <f>(LARGE((N87,Q87,T87,W87,Z87,AC87,AF87,AI87),1)+LARGE((N87,Q87,T87,W87,Z87,AC87,AF87,AI87),2)+LARGE((N87,Q87,T87,W87,Z87,AC87,AF87,AI87),3)+LARGE((N87,Q87,T87,W87,Z87,AC87,AF87,AI87),4)+LARGE((N87,Q87,T87,W87,Z87,AC87,AF87,AI87),5))/5</f>
        <v>136.36363636363635</v>
      </c>
      <c r="AZ87" s="85">
        <v>78</v>
      </c>
      <c r="BA87" s="77"/>
      <c r="BB87" s="135"/>
      <c r="BC87" s="136">
        <v>30</v>
      </c>
      <c r="BD87" s="135"/>
      <c r="DP87" s="15"/>
      <c r="DQ87" s="15"/>
    </row>
    <row r="88" spans="1:121" ht="12.75">
      <c r="A88" s="55">
        <v>80</v>
      </c>
      <c r="B88" s="55" t="s">
        <v>125</v>
      </c>
      <c r="C88" s="60">
        <v>34354</v>
      </c>
      <c r="D88" s="55" t="s">
        <v>47</v>
      </c>
      <c r="E88" s="55" t="s">
        <v>48</v>
      </c>
      <c r="F88" s="58" t="s">
        <v>126</v>
      </c>
      <c r="G88" s="58" t="s">
        <v>117</v>
      </c>
      <c r="H88" s="59"/>
      <c r="I88" s="59" t="s">
        <v>51</v>
      </c>
      <c r="J88" s="59" t="s">
        <v>63</v>
      </c>
      <c r="K88" s="62" t="s">
        <v>87</v>
      </c>
      <c r="L88" s="51">
        <v>12</v>
      </c>
      <c r="M88" s="92">
        <v>80</v>
      </c>
      <c r="N88" s="84">
        <f>L88/L$8*1000</f>
        <v>631.578947368421</v>
      </c>
      <c r="O88" s="51"/>
      <c r="P88" s="92"/>
      <c r="Q88" s="84">
        <f>O88/O$8*1000</f>
        <v>0</v>
      </c>
      <c r="R88" s="52"/>
      <c r="S88" s="96"/>
      <c r="T88" s="84">
        <f>R88/R$8*1000</f>
        <v>0</v>
      </c>
      <c r="U88" s="52"/>
      <c r="V88" s="96"/>
      <c r="W88" s="84">
        <f>U88/U$8*1000</f>
        <v>0</v>
      </c>
      <c r="X88" s="51"/>
      <c r="Y88" s="92"/>
      <c r="Z88" s="84">
        <f>X88/X$8*1000</f>
        <v>0</v>
      </c>
      <c r="AA88" s="51"/>
      <c r="AB88" s="92"/>
      <c r="AC88" s="84">
        <f>AA88/AA$8*1000</f>
        <v>0</v>
      </c>
      <c r="AD88" s="106"/>
      <c r="AE88" s="106"/>
      <c r="AF88" s="84">
        <f t="shared" si="21"/>
        <v>0</v>
      </c>
      <c r="AG88" s="85"/>
      <c r="AH88" s="92"/>
      <c r="AI88" s="84">
        <f t="shared" si="22"/>
        <v>0</v>
      </c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86">
        <f>(LARGE((N88,Q88,T88,W88,Z88,AC88,AF88,AI88),1)+LARGE((N88,Q88,T88,W88,Z88,AC88,AF88,AI88),2)+LARGE((N88,Q88,T88,W88,Z88,AC88,AF88,AI88),3)+LARGE((N88,Q88,T88,W88,Z88,AC88,AF88,AI88),4)+LARGE((N88,Q88,T88,W88,Z88,AC88,AF88,AI88),5))/5</f>
        <v>126.3157894736842</v>
      </c>
      <c r="AZ88" s="85">
        <v>80</v>
      </c>
      <c r="BA88" s="77"/>
      <c r="BB88" s="135"/>
      <c r="BC88" s="136">
        <v>32</v>
      </c>
      <c r="BD88" s="135"/>
      <c r="DP88" s="15"/>
      <c r="DQ88" s="15"/>
    </row>
    <row r="89" spans="1:121" ht="12.75">
      <c r="A89" s="55">
        <v>81</v>
      </c>
      <c r="B89" s="55" t="s">
        <v>224</v>
      </c>
      <c r="C89" s="60"/>
      <c r="D89" s="55" t="s">
        <v>88</v>
      </c>
      <c r="E89" s="55" t="s">
        <v>48</v>
      </c>
      <c r="F89" s="58" t="s">
        <v>155</v>
      </c>
      <c r="G89" s="58"/>
      <c r="H89" s="58"/>
      <c r="I89" s="59" t="s">
        <v>102</v>
      </c>
      <c r="J89" s="59" t="s">
        <v>89</v>
      </c>
      <c r="K89" s="63" t="s">
        <v>156</v>
      </c>
      <c r="L89" s="51"/>
      <c r="M89" s="95"/>
      <c r="N89" s="84">
        <v>0</v>
      </c>
      <c r="O89" s="51"/>
      <c r="P89" s="92"/>
      <c r="Q89" s="84">
        <v>0</v>
      </c>
      <c r="R89" s="52"/>
      <c r="S89" s="96"/>
      <c r="T89" s="84">
        <v>0</v>
      </c>
      <c r="U89" s="52"/>
      <c r="V89" s="96"/>
      <c r="W89" s="84">
        <v>0</v>
      </c>
      <c r="X89" s="51"/>
      <c r="Y89" s="92"/>
      <c r="Z89" s="84">
        <v>0</v>
      </c>
      <c r="AA89" s="51"/>
      <c r="AB89" s="92"/>
      <c r="AC89" s="84">
        <v>0</v>
      </c>
      <c r="AD89" s="45">
        <v>6</v>
      </c>
      <c r="AE89" s="92">
        <v>83</v>
      </c>
      <c r="AF89" s="84">
        <f t="shared" si="21"/>
        <v>272.7272727272727</v>
      </c>
      <c r="AG89" s="85">
        <v>7</v>
      </c>
      <c r="AH89" s="92">
        <v>11</v>
      </c>
      <c r="AI89" s="84">
        <f t="shared" si="22"/>
        <v>318.1818181818182</v>
      </c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86">
        <f>(LARGE((N89,Q89,T89,W89,Z89,AC89,AF89,AI89),1)+LARGE((N89,Q89,T89,W89,Z89,AC89,AF89,AI89),2)+LARGE((N89,Q89,T89,W89,Z89,AC89,AF89,AI89),3)+LARGE((N89,Q89,T89,W89,Z89,AC89,AF89,AI89),4)+LARGE((N89,Q89,T89,W89,Z89,AC89,AF89,AI89),5))/5</f>
        <v>118.18181818181817</v>
      </c>
      <c r="AZ89" s="85">
        <v>81</v>
      </c>
      <c r="BA89" s="77"/>
      <c r="BB89" s="135"/>
      <c r="BC89" s="136">
        <v>33</v>
      </c>
      <c r="BD89" s="135"/>
      <c r="DP89" s="15"/>
      <c r="DQ89" s="15"/>
    </row>
    <row r="90" spans="1:121" ht="12.75">
      <c r="A90" s="55">
        <v>82</v>
      </c>
      <c r="B90" s="109" t="s">
        <v>202</v>
      </c>
      <c r="C90" s="133">
        <v>27438</v>
      </c>
      <c r="D90" s="109" t="s">
        <v>47</v>
      </c>
      <c r="E90" s="55" t="s">
        <v>60</v>
      </c>
      <c r="F90" s="80"/>
      <c r="G90" s="80"/>
      <c r="H90" s="80"/>
      <c r="I90" s="59" t="s">
        <v>51</v>
      </c>
      <c r="J90" s="87" t="s">
        <v>208</v>
      </c>
      <c r="K90" s="75"/>
      <c r="L90" s="74"/>
      <c r="M90" s="94"/>
      <c r="N90" s="91">
        <v>0</v>
      </c>
      <c r="O90" s="74"/>
      <c r="P90" s="94"/>
      <c r="Q90" s="91">
        <v>0</v>
      </c>
      <c r="R90" s="74"/>
      <c r="S90" s="94"/>
      <c r="T90" s="91">
        <v>0</v>
      </c>
      <c r="U90" s="74"/>
      <c r="V90" s="94"/>
      <c r="W90" s="91">
        <v>0</v>
      </c>
      <c r="X90" s="76">
        <v>12</v>
      </c>
      <c r="Y90" s="98">
        <v>159</v>
      </c>
      <c r="Z90" s="84">
        <f aca="true" t="shared" si="23" ref="Z90:Z109">X90/X$8*1000</f>
        <v>582.5242718446601</v>
      </c>
      <c r="AA90" s="97"/>
      <c r="AB90" s="99"/>
      <c r="AC90" s="84">
        <f aca="true" t="shared" si="24" ref="AC90:AC109">AA90/AA$8*1000</f>
        <v>0</v>
      </c>
      <c r="AD90" s="74"/>
      <c r="AE90" s="99"/>
      <c r="AF90" s="84">
        <f t="shared" si="21"/>
        <v>0</v>
      </c>
      <c r="AG90" s="88"/>
      <c r="AH90" s="99"/>
      <c r="AI90" s="84">
        <f t="shared" si="22"/>
        <v>0</v>
      </c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81"/>
      <c r="AX90" s="81"/>
      <c r="AY90" s="86">
        <f>(LARGE((N90,Q90,T90,W90,Z90,AC90,AF90,AI90),1)+LARGE((N90,Q90,T90,W90,Z90,AC90,AF90,AI90),2)+LARGE((N90,Q90,T90,W90,Z90,AC90,AF90,AI90),3)+LARGE((N90,Q90,T90,W90,Z90,AC90,AF90,AI90),4)+LARGE((N90,Q90,T90,W90,Z90,AC90,AF90,AI90),5))/5</f>
        <v>116.50485436893203</v>
      </c>
      <c r="AZ90" s="85">
        <v>82</v>
      </c>
      <c r="BA90" s="77"/>
      <c r="BB90" s="135">
        <v>49</v>
      </c>
      <c r="BC90" s="136"/>
      <c r="BD90" s="135"/>
      <c r="DP90" s="15"/>
      <c r="DQ90" s="15"/>
    </row>
    <row r="91" spans="1:121" ht="12.75">
      <c r="A91" s="55">
        <v>83</v>
      </c>
      <c r="B91" s="55" t="s">
        <v>128</v>
      </c>
      <c r="C91" s="60">
        <v>34700</v>
      </c>
      <c r="D91" s="55" t="s">
        <v>47</v>
      </c>
      <c r="E91" s="55" t="s">
        <v>48</v>
      </c>
      <c r="F91" s="58" t="s">
        <v>117</v>
      </c>
      <c r="G91" s="58" t="s">
        <v>50</v>
      </c>
      <c r="H91" s="59" t="s">
        <v>117</v>
      </c>
      <c r="I91" s="59" t="s">
        <v>51</v>
      </c>
      <c r="J91" s="59" t="s">
        <v>63</v>
      </c>
      <c r="K91" s="64" t="s">
        <v>85</v>
      </c>
      <c r="L91" s="51">
        <v>11</v>
      </c>
      <c r="M91" s="92">
        <v>97</v>
      </c>
      <c r="N91" s="84">
        <f>L91/L$8*1000</f>
        <v>578.9473684210526</v>
      </c>
      <c r="O91" s="51"/>
      <c r="P91" s="92"/>
      <c r="Q91" s="84">
        <f>O91/O$8*1000</f>
        <v>0</v>
      </c>
      <c r="R91" s="51"/>
      <c r="S91" s="92"/>
      <c r="T91" s="84">
        <f>R91/R$8*1000</f>
        <v>0</v>
      </c>
      <c r="U91" s="52"/>
      <c r="V91" s="96"/>
      <c r="W91" s="84">
        <f>U91/U$8*1000</f>
        <v>0</v>
      </c>
      <c r="X91" s="51"/>
      <c r="Y91" s="92"/>
      <c r="Z91" s="84">
        <f t="shared" si="23"/>
        <v>0</v>
      </c>
      <c r="AA91" s="51"/>
      <c r="AB91" s="92"/>
      <c r="AC91" s="84">
        <f t="shared" si="24"/>
        <v>0</v>
      </c>
      <c r="AD91" s="45"/>
      <c r="AE91" s="92"/>
      <c r="AF91" s="84">
        <f t="shared" si="21"/>
        <v>0</v>
      </c>
      <c r="AG91" s="85"/>
      <c r="AH91" s="92"/>
      <c r="AI91" s="84">
        <f t="shared" si="22"/>
        <v>0</v>
      </c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86">
        <f>(LARGE((N91,Q91,T91,W91,Z91,AC91,AF91,AI91),1)+LARGE((N91,Q91,T91,W91,Z91,AC91,AF91,AI91),2)+LARGE((N91,Q91,T91,W91,Z91,AC91,AF91,AI91),3)+LARGE((N91,Q91,T91,W91,Z91,AC91,AF91,AI91),4)+LARGE((N91,Q91,T91,W91,Z91,AC91,AF91,AI91),5))/5</f>
        <v>115.78947368421052</v>
      </c>
      <c r="AZ91" s="85">
        <v>83</v>
      </c>
      <c r="BA91" s="77"/>
      <c r="BB91" s="135"/>
      <c r="BC91" s="136">
        <v>34</v>
      </c>
      <c r="BD91" s="135"/>
      <c r="DP91" s="15"/>
      <c r="DQ91" s="15"/>
    </row>
    <row r="92" spans="1:121" ht="12.75">
      <c r="A92" s="55">
        <v>84</v>
      </c>
      <c r="B92" s="55" t="s">
        <v>151</v>
      </c>
      <c r="C92" s="60">
        <v>34335</v>
      </c>
      <c r="D92" s="55" t="s">
        <v>88</v>
      </c>
      <c r="E92" s="55" t="s">
        <v>106</v>
      </c>
      <c r="F92" s="58"/>
      <c r="G92" s="58"/>
      <c r="H92" s="58"/>
      <c r="I92" s="59" t="s">
        <v>51</v>
      </c>
      <c r="J92" s="59" t="s">
        <v>63</v>
      </c>
      <c r="K92" s="63" t="s">
        <v>152</v>
      </c>
      <c r="L92" s="51"/>
      <c r="M92" s="95"/>
      <c r="N92" s="84">
        <f>L92/L$8*1000</f>
        <v>0</v>
      </c>
      <c r="O92" s="51">
        <v>11</v>
      </c>
      <c r="P92" s="92">
        <v>96</v>
      </c>
      <c r="Q92" s="84">
        <f>O92/O$8*1000</f>
        <v>544.5544554455446</v>
      </c>
      <c r="R92" s="51"/>
      <c r="S92" s="92"/>
      <c r="T92" s="84">
        <f>R92/R$8*1000</f>
        <v>0</v>
      </c>
      <c r="U92" s="52"/>
      <c r="V92" s="96"/>
      <c r="W92" s="84">
        <f>U92/U$8*1000</f>
        <v>0</v>
      </c>
      <c r="X92" s="51"/>
      <c r="Y92" s="92"/>
      <c r="Z92" s="84">
        <f t="shared" si="23"/>
        <v>0</v>
      </c>
      <c r="AA92" s="51"/>
      <c r="AB92" s="92"/>
      <c r="AC92" s="84">
        <f t="shared" si="24"/>
        <v>0</v>
      </c>
      <c r="AD92" s="45"/>
      <c r="AE92" s="92"/>
      <c r="AF92" s="84">
        <f t="shared" si="21"/>
        <v>0</v>
      </c>
      <c r="AG92" s="85"/>
      <c r="AH92" s="92"/>
      <c r="AI92" s="84">
        <f t="shared" si="22"/>
        <v>0</v>
      </c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86">
        <f>(LARGE((N92,Q92,T92,W92,Z92,AC92,AF92,AI92),1)+LARGE((N92,Q92,T92,W92,Z92,AC92,AF92,AI92),2)+LARGE((N92,Q92,T92,W92,Z92,AC92,AF92,AI92),3)+LARGE((N92,Q92,T92,W92,Z92,AC92,AF92,AI92),4)+LARGE((N92,Q92,T92,W92,Z92,AC92,AF92,AI92),5))/5</f>
        <v>108.91089108910892</v>
      </c>
      <c r="AZ92" s="85">
        <v>84</v>
      </c>
      <c r="BA92" s="77"/>
      <c r="BB92" s="135"/>
      <c r="BC92" s="136">
        <v>35</v>
      </c>
      <c r="BD92" s="135"/>
      <c r="DP92" s="15"/>
      <c r="DQ92" s="15"/>
    </row>
    <row r="93" spans="1:121" ht="12.75">
      <c r="A93" s="55">
        <v>85</v>
      </c>
      <c r="B93" s="55" t="s">
        <v>160</v>
      </c>
      <c r="C93" s="60">
        <v>35942</v>
      </c>
      <c r="D93" s="55" t="s">
        <v>47</v>
      </c>
      <c r="E93" s="55" t="s">
        <v>48</v>
      </c>
      <c r="F93" s="58" t="s">
        <v>155</v>
      </c>
      <c r="G93" s="58"/>
      <c r="H93" s="58"/>
      <c r="I93" s="59" t="s">
        <v>51</v>
      </c>
      <c r="J93" s="59" t="s">
        <v>74</v>
      </c>
      <c r="K93" s="63" t="s">
        <v>156</v>
      </c>
      <c r="L93" s="51"/>
      <c r="M93" s="92"/>
      <c r="N93" s="84">
        <f>L93/L$8*1000</f>
        <v>0</v>
      </c>
      <c r="O93" s="51">
        <v>10</v>
      </c>
      <c r="P93" s="92">
        <v>92</v>
      </c>
      <c r="Q93" s="84">
        <f>O93/O$8*1000</f>
        <v>495.049504950495</v>
      </c>
      <c r="R93" s="51"/>
      <c r="S93" s="92"/>
      <c r="T93" s="84">
        <f>R93/R$8*1000</f>
        <v>0</v>
      </c>
      <c r="U93" s="52"/>
      <c r="V93" s="96"/>
      <c r="W93" s="84">
        <f>U93/U$8*1000</f>
        <v>0</v>
      </c>
      <c r="X93" s="51"/>
      <c r="Y93" s="92"/>
      <c r="Z93" s="84">
        <f t="shared" si="23"/>
        <v>0</v>
      </c>
      <c r="AA93" s="51"/>
      <c r="AB93" s="92"/>
      <c r="AC93" s="84">
        <f t="shared" si="24"/>
        <v>0</v>
      </c>
      <c r="AD93" s="45"/>
      <c r="AE93" s="92"/>
      <c r="AF93" s="84">
        <f t="shared" si="21"/>
        <v>0</v>
      </c>
      <c r="AG93" s="85"/>
      <c r="AH93" s="92"/>
      <c r="AI93" s="84">
        <f t="shared" si="22"/>
        <v>0</v>
      </c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86">
        <f>(LARGE((N93,Q93,T93,W93,Z93,AC93,AF93,AI93),1)+LARGE((N93,Q93,T93,W93,Z93,AC93,AF93,AI93),2)+LARGE((N93,Q93,T93,W93,Z93,AC93,AF93,AI93),3)+LARGE((N93,Q93,T93,W93,Z93,AC93,AF93,AI93),4)+LARGE((N93,Q93,T93,W93,Z93,AC93,AF93,AI93),5))/5</f>
        <v>99.009900990099</v>
      </c>
      <c r="AZ93" s="85">
        <v>85</v>
      </c>
      <c r="BA93" s="77"/>
      <c r="BB93" s="135">
        <v>50</v>
      </c>
      <c r="BC93" s="136"/>
      <c r="BD93" s="135"/>
      <c r="DP93" s="15"/>
      <c r="DQ93" s="15"/>
    </row>
    <row r="94" spans="1:121" ht="12.75">
      <c r="A94" s="55">
        <v>86</v>
      </c>
      <c r="B94" s="55" t="s">
        <v>154</v>
      </c>
      <c r="C94" s="60">
        <v>35828</v>
      </c>
      <c r="D94" s="55" t="s">
        <v>88</v>
      </c>
      <c r="E94" s="55" t="s">
        <v>48</v>
      </c>
      <c r="F94" s="58" t="s">
        <v>155</v>
      </c>
      <c r="G94" s="58"/>
      <c r="H94" s="58"/>
      <c r="I94" s="59" t="s">
        <v>51</v>
      </c>
      <c r="J94" s="59" t="s">
        <v>74</v>
      </c>
      <c r="K94" s="63" t="s">
        <v>156</v>
      </c>
      <c r="L94" s="51"/>
      <c r="M94" s="95"/>
      <c r="N94" s="84">
        <f>L94/L$8*1000</f>
        <v>0</v>
      </c>
      <c r="O94" s="51">
        <v>10</v>
      </c>
      <c r="P94" s="92">
        <v>156</v>
      </c>
      <c r="Q94" s="84">
        <f>O94/O$8*1000</f>
        <v>495.049504950495</v>
      </c>
      <c r="R94" s="52"/>
      <c r="S94" s="96"/>
      <c r="T94" s="84">
        <f>R94/R$8*1000</f>
        <v>0</v>
      </c>
      <c r="U94" s="52"/>
      <c r="V94" s="96"/>
      <c r="W94" s="84">
        <f>U94/U$8*1000</f>
        <v>0</v>
      </c>
      <c r="X94" s="51"/>
      <c r="Y94" s="92"/>
      <c r="Z94" s="84">
        <f t="shared" si="23"/>
        <v>0</v>
      </c>
      <c r="AA94" s="51"/>
      <c r="AB94" s="92"/>
      <c r="AC94" s="84">
        <f t="shared" si="24"/>
        <v>0</v>
      </c>
      <c r="AD94" s="45"/>
      <c r="AE94" s="92"/>
      <c r="AF94" s="84">
        <f t="shared" si="21"/>
        <v>0</v>
      </c>
      <c r="AG94" s="85"/>
      <c r="AH94" s="92"/>
      <c r="AI94" s="84">
        <f t="shared" si="22"/>
        <v>0</v>
      </c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86">
        <f>(LARGE((N94,Q94,T94,W94,Z94,AC94,AF94,AI94),1)+LARGE((N94,Q94,T94,W94,Z94,AC94,AF94,AI94),2)+LARGE((N94,Q94,T94,W94,Z94,AC94,AF94,AI94),3)+LARGE((N94,Q94,T94,W94,Z94,AC94,AF94,AI94),4)+LARGE((N94,Q94,T94,W94,Z94,AC94,AF94,AI94),5))/5</f>
        <v>99.009900990099</v>
      </c>
      <c r="AZ94" s="85">
        <v>85</v>
      </c>
      <c r="BA94" s="77"/>
      <c r="BB94" s="135">
        <v>50</v>
      </c>
      <c r="BC94" s="136"/>
      <c r="BD94" s="135"/>
      <c r="DP94" s="15"/>
      <c r="DQ94" s="15"/>
    </row>
    <row r="95" spans="1:121" ht="12.75">
      <c r="A95" s="55">
        <v>87</v>
      </c>
      <c r="B95" s="109" t="s">
        <v>205</v>
      </c>
      <c r="C95" s="133">
        <v>24496</v>
      </c>
      <c r="D95" s="109" t="s">
        <v>47</v>
      </c>
      <c r="E95" s="132" t="s">
        <v>56</v>
      </c>
      <c r="F95" s="80"/>
      <c r="G95" s="80"/>
      <c r="H95" s="80"/>
      <c r="I95" s="80"/>
      <c r="J95" s="59" t="s">
        <v>63</v>
      </c>
      <c r="K95" s="75"/>
      <c r="L95" s="74"/>
      <c r="M95" s="94"/>
      <c r="N95" s="91">
        <v>0</v>
      </c>
      <c r="O95" s="74"/>
      <c r="P95" s="94"/>
      <c r="Q95" s="91">
        <v>0</v>
      </c>
      <c r="R95" s="74"/>
      <c r="S95" s="94"/>
      <c r="T95" s="91">
        <v>0</v>
      </c>
      <c r="U95" s="74"/>
      <c r="V95" s="94"/>
      <c r="W95" s="91">
        <v>0</v>
      </c>
      <c r="X95" s="76">
        <v>10</v>
      </c>
      <c r="Y95" s="98">
        <v>110</v>
      </c>
      <c r="Z95" s="84">
        <f t="shared" si="23"/>
        <v>485.43689320388347</v>
      </c>
      <c r="AA95" s="97"/>
      <c r="AB95" s="99"/>
      <c r="AC95" s="84">
        <f t="shared" si="24"/>
        <v>0</v>
      </c>
      <c r="AD95" s="74"/>
      <c r="AE95" s="99"/>
      <c r="AF95" s="84">
        <f t="shared" si="21"/>
        <v>0</v>
      </c>
      <c r="AG95" s="88"/>
      <c r="AH95" s="99"/>
      <c r="AI95" s="84">
        <f t="shared" si="22"/>
        <v>0</v>
      </c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6">
        <f>(LARGE((N95,Q95,T95,W95,Z95,AC95,AF95,AI95),1)+LARGE((N95,Q95,T95,W95,Z95,AC95,AF95,AI95),2)+LARGE((N95,Q95,T95,W95,Z95,AC95,AF95,AI95),3)+LARGE((N95,Q95,T95,W95,Z95,AC95,AF95,AI95),4)+LARGE((N95,Q95,T95,W95,Z95,AC95,AF95,AI95),5))/5</f>
        <v>97.08737864077669</v>
      </c>
      <c r="AZ95" s="85">
        <v>87</v>
      </c>
      <c r="BA95" s="77"/>
      <c r="BB95" s="135"/>
      <c r="BC95" s="136">
        <v>36</v>
      </c>
      <c r="BD95" s="135"/>
      <c r="DP95" s="15"/>
      <c r="DQ95" s="15"/>
    </row>
    <row r="96" spans="1:121" ht="12.75">
      <c r="A96" s="55">
        <v>88</v>
      </c>
      <c r="B96" s="110" t="s">
        <v>182</v>
      </c>
      <c r="C96" s="60">
        <v>21444</v>
      </c>
      <c r="D96" s="55" t="s">
        <v>84</v>
      </c>
      <c r="E96" s="55" t="s">
        <v>60</v>
      </c>
      <c r="F96" s="58"/>
      <c r="G96" s="58"/>
      <c r="H96" s="58"/>
      <c r="I96" s="54" t="s">
        <v>51</v>
      </c>
      <c r="J96" s="54" t="s">
        <v>63</v>
      </c>
      <c r="K96" s="63"/>
      <c r="L96" s="51"/>
      <c r="M96" s="92"/>
      <c r="N96" s="84">
        <f>L96/L$8*1000</f>
        <v>0</v>
      </c>
      <c r="O96" s="51"/>
      <c r="P96" s="92"/>
      <c r="Q96" s="84">
        <f>O96/O$8*1000</f>
        <v>0</v>
      </c>
      <c r="R96" s="52"/>
      <c r="S96" s="96"/>
      <c r="T96" s="84">
        <f>R96/R$8*1000</f>
        <v>0</v>
      </c>
      <c r="U96" s="52">
        <v>9</v>
      </c>
      <c r="V96" s="96">
        <v>158</v>
      </c>
      <c r="W96" s="84">
        <f>U96/U$8*1000</f>
        <v>478.7234042553191</v>
      </c>
      <c r="X96" s="51"/>
      <c r="Y96" s="92"/>
      <c r="Z96" s="84">
        <f t="shared" si="23"/>
        <v>0</v>
      </c>
      <c r="AA96" s="51"/>
      <c r="AB96" s="92"/>
      <c r="AC96" s="84">
        <f t="shared" si="24"/>
        <v>0</v>
      </c>
      <c r="AD96" s="45"/>
      <c r="AE96" s="92"/>
      <c r="AF96" s="84">
        <f t="shared" si="21"/>
        <v>0</v>
      </c>
      <c r="AG96" s="85"/>
      <c r="AH96" s="92"/>
      <c r="AI96" s="84">
        <f t="shared" si="22"/>
        <v>0</v>
      </c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86">
        <f>(LARGE((N96,Q96,T96,W96,Z96,AC96,AF96,AI96),1)+LARGE((N96,Q96,T96,W96,Z96,AC96,AF96,AI96),2)+LARGE((N96,Q96,T96,W96,Z96,AC96,AF96,AI96),3)+LARGE((N96,Q96,T96,W96,Z96,AC96,AF96,AI96),4)+LARGE((N96,Q96,T96,W96,Z96,AC96,AF96,AI96),5))/5</f>
        <v>95.74468085106382</v>
      </c>
      <c r="AZ96" s="85">
        <v>88</v>
      </c>
      <c r="BA96" s="77"/>
      <c r="BB96" s="135"/>
      <c r="BC96" s="136">
        <v>37</v>
      </c>
      <c r="BD96" s="135"/>
      <c r="DP96" s="15"/>
      <c r="DQ96" s="15"/>
    </row>
    <row r="97" spans="1:56" ht="12.75">
      <c r="A97" s="55">
        <v>89</v>
      </c>
      <c r="B97" s="55" t="s">
        <v>136</v>
      </c>
      <c r="C97" s="60">
        <v>34335</v>
      </c>
      <c r="D97" s="55" t="s">
        <v>88</v>
      </c>
      <c r="E97" s="55" t="s">
        <v>137</v>
      </c>
      <c r="F97" s="58"/>
      <c r="G97" s="58"/>
      <c r="H97" s="59"/>
      <c r="I97" s="59" t="s">
        <v>51</v>
      </c>
      <c r="J97" s="59" t="s">
        <v>52</v>
      </c>
      <c r="K97" s="64" t="s">
        <v>150</v>
      </c>
      <c r="L97" s="51">
        <v>9</v>
      </c>
      <c r="M97" s="92">
        <v>160</v>
      </c>
      <c r="N97" s="84">
        <f>L97/L$8*1000</f>
        <v>473.6842105263158</v>
      </c>
      <c r="O97" s="51"/>
      <c r="P97" s="92"/>
      <c r="Q97" s="84">
        <f>O97/O$8*1000</f>
        <v>0</v>
      </c>
      <c r="R97" s="52"/>
      <c r="S97" s="96"/>
      <c r="T97" s="84">
        <f>R97/R$8*1000</f>
        <v>0</v>
      </c>
      <c r="U97" s="52"/>
      <c r="V97" s="96"/>
      <c r="W97" s="84">
        <f>U97/U$8*1000</f>
        <v>0</v>
      </c>
      <c r="X97" s="51"/>
      <c r="Y97" s="92"/>
      <c r="Z97" s="84">
        <f t="shared" si="23"/>
        <v>0</v>
      </c>
      <c r="AA97" s="51"/>
      <c r="AB97" s="92"/>
      <c r="AC97" s="84">
        <f t="shared" si="24"/>
        <v>0</v>
      </c>
      <c r="AD97" s="45"/>
      <c r="AE97" s="92"/>
      <c r="AF97" s="84">
        <f t="shared" si="21"/>
        <v>0</v>
      </c>
      <c r="AG97" s="85"/>
      <c r="AH97" s="92"/>
      <c r="AI97" s="84">
        <f t="shared" si="22"/>
        <v>0</v>
      </c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86">
        <f>(LARGE((N97,Q97,T97,W97,Z97,AC97,AF97,AI97),1)+LARGE((N97,Q97,T97,W97,Z97,AC97,AF97,AI97),2)+LARGE((N97,Q97,T97,W97,Z97,AC97,AF97,AI97),3)+LARGE((N97,Q97,T97,W97,Z97,AC97,AF97,AI97),4)+LARGE((N97,Q97,T97,W97,Z97,AC97,AF97,AI97),5))/5</f>
        <v>94.73684210526315</v>
      </c>
      <c r="AZ97" s="85">
        <v>89</v>
      </c>
      <c r="BA97" s="77"/>
      <c r="BB97" s="135">
        <v>52</v>
      </c>
      <c r="BC97" s="136"/>
      <c r="BD97" s="135"/>
    </row>
    <row r="98" spans="1:56" ht="12.75">
      <c r="A98" s="55">
        <v>90</v>
      </c>
      <c r="B98" s="55" t="s">
        <v>103</v>
      </c>
      <c r="C98" s="60">
        <v>18304</v>
      </c>
      <c r="D98" s="55" t="s">
        <v>88</v>
      </c>
      <c r="E98" s="55" t="s">
        <v>48</v>
      </c>
      <c r="F98" s="58"/>
      <c r="G98" s="58"/>
      <c r="H98" s="59"/>
      <c r="I98" s="59" t="s">
        <v>51</v>
      </c>
      <c r="J98" s="59" t="s">
        <v>52</v>
      </c>
      <c r="K98" s="63" t="s">
        <v>53</v>
      </c>
      <c r="L98" s="51">
        <v>9</v>
      </c>
      <c r="M98" s="92">
        <v>42</v>
      </c>
      <c r="N98" s="84">
        <f>L98/L$8*1000</f>
        <v>473.6842105263158</v>
      </c>
      <c r="O98" s="51"/>
      <c r="P98" s="92"/>
      <c r="Q98" s="84">
        <f>O98/O$8*1000</f>
        <v>0</v>
      </c>
      <c r="R98" s="51"/>
      <c r="S98" s="92"/>
      <c r="T98" s="84">
        <f>R98/R$8*1000</f>
        <v>0</v>
      </c>
      <c r="U98" s="52"/>
      <c r="V98" s="96"/>
      <c r="W98" s="84">
        <f>U98/U$8*1000</f>
        <v>0</v>
      </c>
      <c r="X98" s="51"/>
      <c r="Y98" s="92"/>
      <c r="Z98" s="84">
        <f t="shared" si="23"/>
        <v>0</v>
      </c>
      <c r="AA98" s="51"/>
      <c r="AB98" s="92"/>
      <c r="AC98" s="84">
        <f t="shared" si="24"/>
        <v>0</v>
      </c>
      <c r="AD98" s="45"/>
      <c r="AE98" s="92"/>
      <c r="AF98" s="84">
        <f t="shared" si="21"/>
        <v>0</v>
      </c>
      <c r="AG98" s="85"/>
      <c r="AH98" s="92"/>
      <c r="AI98" s="84">
        <f t="shared" si="22"/>
        <v>0</v>
      </c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86">
        <f>(LARGE((N98,Q98,T98,W98,Z98,AC98,AF98,AI98),1)+LARGE((N98,Q98,T98,W98,Z98,AC98,AF98,AI98),2)+LARGE((N98,Q98,T98,W98,Z98,AC98,AF98,AI98),3)+LARGE((N98,Q98,T98,W98,Z98,AC98,AF98,AI98),4)+LARGE((N98,Q98,T98,W98,Z98,AC98,AF98,AI98),5))/5</f>
        <v>94.73684210526315</v>
      </c>
      <c r="AZ98" s="85">
        <v>89</v>
      </c>
      <c r="BA98" s="77"/>
      <c r="BB98" s="135">
        <v>52</v>
      </c>
      <c r="BC98" s="136"/>
      <c r="BD98" s="135"/>
    </row>
    <row r="99" spans="1:56" ht="12.75">
      <c r="A99" s="55">
        <v>91</v>
      </c>
      <c r="B99" s="55" t="s">
        <v>177</v>
      </c>
      <c r="C99" s="60">
        <v>35999</v>
      </c>
      <c r="D99" s="55" t="s">
        <v>47</v>
      </c>
      <c r="E99" s="55" t="s">
        <v>79</v>
      </c>
      <c r="F99" s="58"/>
      <c r="G99" s="58" t="s">
        <v>178</v>
      </c>
      <c r="H99" s="59"/>
      <c r="I99" s="59" t="s">
        <v>51</v>
      </c>
      <c r="J99" s="59" t="s">
        <v>74</v>
      </c>
      <c r="K99" s="63" t="s">
        <v>179</v>
      </c>
      <c r="L99" s="51"/>
      <c r="M99" s="92"/>
      <c r="N99" s="84">
        <f>L99/L$8*1000</f>
        <v>0</v>
      </c>
      <c r="O99" s="51"/>
      <c r="P99" s="92"/>
      <c r="Q99" s="84">
        <f>O99/O$8*1000</f>
        <v>0</v>
      </c>
      <c r="R99" s="51">
        <v>3</v>
      </c>
      <c r="S99" s="92">
        <v>360</v>
      </c>
      <c r="T99" s="84">
        <f>R99/R$8*1000</f>
        <v>153.0612244897959</v>
      </c>
      <c r="U99" s="52">
        <v>6</v>
      </c>
      <c r="V99" s="96">
        <v>52</v>
      </c>
      <c r="W99" s="84">
        <f>U99/U$8*1000</f>
        <v>319.1489361702127</v>
      </c>
      <c r="X99" s="51"/>
      <c r="Y99" s="92"/>
      <c r="Z99" s="84">
        <f t="shared" si="23"/>
        <v>0</v>
      </c>
      <c r="AA99" s="51"/>
      <c r="AB99" s="92"/>
      <c r="AC99" s="84">
        <f t="shared" si="24"/>
        <v>0</v>
      </c>
      <c r="AD99" s="45"/>
      <c r="AE99" s="92"/>
      <c r="AF99" s="84">
        <f t="shared" si="21"/>
        <v>0</v>
      </c>
      <c r="AG99" s="83"/>
      <c r="AH99" s="92"/>
      <c r="AI99" s="84">
        <f t="shared" si="22"/>
        <v>0</v>
      </c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86">
        <f>(LARGE((N99,Q99,T99,W99,Z99,AC99,AF99,AI99),1)+LARGE((N99,Q99,T99,W99,Z99,AC99,AF99,AI99),2)+LARGE((N99,Q99,T99,W99,Z99,AC99,AF99,AI99),3)+LARGE((N99,Q99,T99,W99,Z99,AC99,AF99,AI99),4)+LARGE((N99,Q99,T99,W99,Z99,AC99,AF99,AI99),5))/5</f>
        <v>94.44203213200173</v>
      </c>
      <c r="AZ99" s="85">
        <v>91</v>
      </c>
      <c r="BA99" s="77"/>
      <c r="BB99" s="135">
        <v>54</v>
      </c>
      <c r="BC99" s="136"/>
      <c r="BD99" s="135"/>
    </row>
    <row r="100" spans="1:56" ht="12.75">
      <c r="A100" s="55">
        <v>92</v>
      </c>
      <c r="B100" s="109" t="s">
        <v>206</v>
      </c>
      <c r="C100" s="133">
        <v>21160</v>
      </c>
      <c r="D100" s="109" t="s">
        <v>47</v>
      </c>
      <c r="E100" s="132" t="s">
        <v>228</v>
      </c>
      <c r="F100" s="80"/>
      <c r="G100" s="80"/>
      <c r="H100" s="80"/>
      <c r="I100" s="80"/>
      <c r="J100" s="87" t="s">
        <v>208</v>
      </c>
      <c r="K100" s="75"/>
      <c r="L100" s="74"/>
      <c r="M100" s="94"/>
      <c r="N100" s="91">
        <v>0</v>
      </c>
      <c r="O100" s="74"/>
      <c r="P100" s="94"/>
      <c r="Q100" s="91">
        <v>0</v>
      </c>
      <c r="R100" s="74"/>
      <c r="S100" s="94"/>
      <c r="T100" s="91">
        <v>0</v>
      </c>
      <c r="U100" s="74"/>
      <c r="V100" s="94"/>
      <c r="W100" s="91">
        <v>0</v>
      </c>
      <c r="X100" s="76">
        <v>9</v>
      </c>
      <c r="Y100" s="98">
        <v>37</v>
      </c>
      <c r="Z100" s="84">
        <f t="shared" si="23"/>
        <v>436.8932038834951</v>
      </c>
      <c r="AA100" s="97"/>
      <c r="AB100" s="99"/>
      <c r="AC100" s="84">
        <f t="shared" si="24"/>
        <v>0</v>
      </c>
      <c r="AD100" s="74"/>
      <c r="AE100" s="99"/>
      <c r="AF100" s="84">
        <f t="shared" si="21"/>
        <v>0</v>
      </c>
      <c r="AG100" s="88"/>
      <c r="AH100" s="99"/>
      <c r="AI100" s="84">
        <f t="shared" si="22"/>
        <v>0</v>
      </c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6">
        <f>(LARGE((N100,Q100,T100,W100,Z100,AC100,AF100,AI100),1)+LARGE((N100,Q100,T100,W100,Z100,AC100,AF100,AI100),2)+LARGE((N100,Q100,T100,W100,Z100,AC100,AF100,AI100),3)+LARGE((N100,Q100,T100,W100,Z100,AC100,AF100,AI100),4)+LARGE((N100,Q100,T100,W100,Z100,AC100,AF100,AI100),5))/5</f>
        <v>87.37864077669903</v>
      </c>
      <c r="AZ100" s="85">
        <v>92</v>
      </c>
      <c r="BA100" s="77"/>
      <c r="BB100" s="135">
        <v>55</v>
      </c>
      <c r="BC100" s="136"/>
      <c r="BD100" s="135"/>
    </row>
    <row r="101" spans="1:56" ht="12.75">
      <c r="A101" s="55">
        <v>93</v>
      </c>
      <c r="B101" s="55" t="s">
        <v>193</v>
      </c>
      <c r="C101" s="61">
        <v>17122</v>
      </c>
      <c r="D101" s="55" t="s">
        <v>88</v>
      </c>
      <c r="E101" s="55" t="s">
        <v>186</v>
      </c>
      <c r="F101" s="55" t="s">
        <v>194</v>
      </c>
      <c r="G101" s="53"/>
      <c r="H101" s="53"/>
      <c r="I101" s="54" t="s">
        <v>51</v>
      </c>
      <c r="J101" s="54" t="s">
        <v>52</v>
      </c>
      <c r="K101" s="66"/>
      <c r="L101" s="51"/>
      <c r="M101" s="92"/>
      <c r="N101" s="84">
        <f aca="true" t="shared" si="25" ref="N101:N109">L101/L$8*1000</f>
        <v>0</v>
      </c>
      <c r="O101" s="51"/>
      <c r="P101" s="92"/>
      <c r="Q101" s="84">
        <f aca="true" t="shared" si="26" ref="Q101:Q109">O101/O$8*1000</f>
        <v>0</v>
      </c>
      <c r="R101" s="52"/>
      <c r="S101" s="96"/>
      <c r="T101" s="84">
        <f aca="true" t="shared" si="27" ref="T101:T109">R101/R$8*1000</f>
        <v>0</v>
      </c>
      <c r="U101" s="52">
        <v>8</v>
      </c>
      <c r="V101" s="96">
        <v>160</v>
      </c>
      <c r="W101" s="84">
        <f aca="true" t="shared" si="28" ref="W101:W109">U101/U$8*1000</f>
        <v>425.531914893617</v>
      </c>
      <c r="X101" s="51"/>
      <c r="Y101" s="92"/>
      <c r="Z101" s="84">
        <f t="shared" si="23"/>
        <v>0</v>
      </c>
      <c r="AA101" s="51"/>
      <c r="AB101" s="92"/>
      <c r="AC101" s="84">
        <f t="shared" si="24"/>
        <v>0</v>
      </c>
      <c r="AD101" s="45"/>
      <c r="AE101" s="92"/>
      <c r="AF101" s="84">
        <f t="shared" si="21"/>
        <v>0</v>
      </c>
      <c r="AG101" s="85"/>
      <c r="AH101" s="92"/>
      <c r="AI101" s="84">
        <f t="shared" si="22"/>
        <v>0</v>
      </c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86">
        <f>(LARGE((N101,Q101,T101,W101,Z101,AC101,AF101,AI101),1)+LARGE((N101,Q101,T101,W101,Z101,AC101,AF101,AI101),2)+LARGE((N101,Q101,T101,W101,Z101,AC101,AF101,AI101),3)+LARGE((N101,Q101,T101,W101,Z101,AC101,AF101,AI101),4)+LARGE((N101,Q101,T101,W101,Z101,AC101,AF101,AI101),5))/5</f>
        <v>85.1063829787234</v>
      </c>
      <c r="AZ101" s="85">
        <v>93</v>
      </c>
      <c r="BA101" s="77"/>
      <c r="BB101" s="135">
        <v>56</v>
      </c>
      <c r="BC101" s="136"/>
      <c r="BD101" s="135"/>
    </row>
    <row r="102" spans="1:56" ht="12.75">
      <c r="A102" s="55">
        <v>94</v>
      </c>
      <c r="B102" s="55" t="s">
        <v>188</v>
      </c>
      <c r="C102" s="60">
        <v>30513</v>
      </c>
      <c r="D102" s="55" t="s">
        <v>47</v>
      </c>
      <c r="E102" s="55" t="s">
        <v>147</v>
      </c>
      <c r="F102" s="55" t="s">
        <v>189</v>
      </c>
      <c r="G102" s="55" t="s">
        <v>190</v>
      </c>
      <c r="H102" s="54" t="s">
        <v>102</v>
      </c>
      <c r="I102" s="54" t="s">
        <v>51</v>
      </c>
      <c r="J102" s="54" t="s">
        <v>52</v>
      </c>
      <c r="K102" s="64" t="s">
        <v>191</v>
      </c>
      <c r="L102" s="45"/>
      <c r="M102" s="95"/>
      <c r="N102" s="84">
        <f t="shared" si="25"/>
        <v>0</v>
      </c>
      <c r="O102" s="51"/>
      <c r="P102" s="95"/>
      <c r="Q102" s="84">
        <f t="shared" si="26"/>
        <v>0</v>
      </c>
      <c r="R102" s="45"/>
      <c r="S102" s="95"/>
      <c r="T102" s="84">
        <f t="shared" si="27"/>
        <v>0</v>
      </c>
      <c r="U102" s="51">
        <v>8</v>
      </c>
      <c r="V102" s="92">
        <v>179</v>
      </c>
      <c r="W102" s="84">
        <f t="shared" si="28"/>
        <v>425.531914893617</v>
      </c>
      <c r="X102" s="51"/>
      <c r="Y102" s="92"/>
      <c r="Z102" s="84">
        <f t="shared" si="23"/>
        <v>0</v>
      </c>
      <c r="AA102" s="51"/>
      <c r="AB102" s="92"/>
      <c r="AC102" s="84">
        <f t="shared" si="24"/>
        <v>0</v>
      </c>
      <c r="AD102" s="45"/>
      <c r="AE102" s="92"/>
      <c r="AF102" s="84">
        <f t="shared" si="21"/>
        <v>0</v>
      </c>
      <c r="AG102" s="85"/>
      <c r="AH102" s="92"/>
      <c r="AI102" s="84">
        <f t="shared" si="22"/>
        <v>0</v>
      </c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86">
        <f>(LARGE((N102,Q102,T102,W102,Z102,AC102,AF102,AI102),1)+LARGE((N102,Q102,T102,W102,Z102,AC102,AF102,AI102),2)+LARGE((N102,Q102,T102,W102,Z102,AC102,AF102,AI102),3)+LARGE((N102,Q102,T102,W102,Z102,AC102,AF102,AI102),4)+LARGE((N102,Q102,T102,W102,Z102,AC102,AF102,AI102),5))/5</f>
        <v>85.1063829787234</v>
      </c>
      <c r="AZ102" s="85">
        <v>93</v>
      </c>
      <c r="BA102" s="77"/>
      <c r="BB102" s="135">
        <v>56</v>
      </c>
      <c r="BC102" s="136"/>
      <c r="BD102" s="135"/>
    </row>
    <row r="103" spans="1:56" ht="12.75">
      <c r="A103" s="55">
        <v>95</v>
      </c>
      <c r="B103" s="55" t="s">
        <v>157</v>
      </c>
      <c r="C103" s="60">
        <v>27474</v>
      </c>
      <c r="D103" s="55" t="s">
        <v>88</v>
      </c>
      <c r="E103" s="55" t="s">
        <v>48</v>
      </c>
      <c r="F103" s="58"/>
      <c r="G103" s="58"/>
      <c r="H103" s="58"/>
      <c r="I103" s="59" t="s">
        <v>51</v>
      </c>
      <c r="J103" s="59" t="s">
        <v>52</v>
      </c>
      <c r="K103" s="63" t="s">
        <v>112</v>
      </c>
      <c r="L103" s="51"/>
      <c r="M103" s="95"/>
      <c r="N103" s="84">
        <f t="shared" si="25"/>
        <v>0</v>
      </c>
      <c r="O103" s="51">
        <v>8</v>
      </c>
      <c r="P103" s="92">
        <v>142</v>
      </c>
      <c r="Q103" s="84">
        <f t="shared" si="26"/>
        <v>396.03960396039605</v>
      </c>
      <c r="R103" s="51"/>
      <c r="S103" s="92"/>
      <c r="T103" s="84">
        <f t="shared" si="27"/>
        <v>0</v>
      </c>
      <c r="U103" s="52"/>
      <c r="V103" s="96"/>
      <c r="W103" s="84">
        <f t="shared" si="28"/>
        <v>0</v>
      </c>
      <c r="X103" s="51"/>
      <c r="Y103" s="92"/>
      <c r="Z103" s="84">
        <f t="shared" si="23"/>
        <v>0</v>
      </c>
      <c r="AA103" s="51"/>
      <c r="AB103" s="92"/>
      <c r="AC103" s="84">
        <f t="shared" si="24"/>
        <v>0</v>
      </c>
      <c r="AD103" s="45"/>
      <c r="AE103" s="92"/>
      <c r="AF103" s="84">
        <f t="shared" si="21"/>
        <v>0</v>
      </c>
      <c r="AG103" s="85"/>
      <c r="AH103" s="92"/>
      <c r="AI103" s="84">
        <f t="shared" si="22"/>
        <v>0</v>
      </c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86">
        <f>(LARGE((N103,Q103,T103,W103,Z103,AC103,AF103,AI103),1)+LARGE((N103,Q103,T103,W103,Z103,AC103,AF103,AI103),2)+LARGE((N103,Q103,T103,W103,Z103,AC103,AF103,AI103),3)+LARGE((N103,Q103,T103,W103,Z103,AC103,AF103,AI103),4)+LARGE((N103,Q103,T103,W103,Z103,AC103,AF103,AI103),5))/5</f>
        <v>79.20792079207921</v>
      </c>
      <c r="AZ103" s="85">
        <v>95</v>
      </c>
      <c r="BA103" s="77"/>
      <c r="BB103" s="135">
        <v>58</v>
      </c>
      <c r="BC103" s="136"/>
      <c r="BD103" s="135"/>
    </row>
    <row r="104" spans="1:56" ht="12.75">
      <c r="A104" s="55">
        <v>96</v>
      </c>
      <c r="B104" s="55" t="s">
        <v>183</v>
      </c>
      <c r="C104" s="60">
        <v>35146</v>
      </c>
      <c r="D104" s="55" t="s">
        <v>84</v>
      </c>
      <c r="E104" s="55" t="s">
        <v>48</v>
      </c>
      <c r="F104" s="53"/>
      <c r="G104" s="53"/>
      <c r="H104" s="53"/>
      <c r="I104" s="54" t="s">
        <v>51</v>
      </c>
      <c r="J104" s="54" t="s">
        <v>52</v>
      </c>
      <c r="K104" s="66" t="s">
        <v>184</v>
      </c>
      <c r="L104" s="51"/>
      <c r="M104" s="92"/>
      <c r="N104" s="84">
        <f t="shared" si="25"/>
        <v>0</v>
      </c>
      <c r="O104" s="51"/>
      <c r="P104" s="92"/>
      <c r="Q104" s="84">
        <f t="shared" si="26"/>
        <v>0</v>
      </c>
      <c r="R104" s="51"/>
      <c r="S104" s="92"/>
      <c r="T104" s="84">
        <f t="shared" si="27"/>
        <v>0</v>
      </c>
      <c r="U104" s="52">
        <v>7</v>
      </c>
      <c r="V104" s="96">
        <v>27</v>
      </c>
      <c r="W104" s="84">
        <f t="shared" si="28"/>
        <v>372.3404255319149</v>
      </c>
      <c r="X104" s="51"/>
      <c r="Y104" s="92"/>
      <c r="Z104" s="84">
        <f t="shared" si="23"/>
        <v>0</v>
      </c>
      <c r="AA104" s="51"/>
      <c r="AB104" s="92"/>
      <c r="AC104" s="84">
        <f t="shared" si="24"/>
        <v>0</v>
      </c>
      <c r="AD104" s="45"/>
      <c r="AE104" s="92"/>
      <c r="AF104" s="84">
        <f t="shared" si="21"/>
        <v>0</v>
      </c>
      <c r="AG104" s="85"/>
      <c r="AH104" s="92"/>
      <c r="AI104" s="84">
        <f t="shared" si="22"/>
        <v>0</v>
      </c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86">
        <f>(LARGE((N104,Q104,T104,W104,Z104,AC104,AF104,AI104),1)+LARGE((N104,Q104,T104,W104,Z104,AC104,AF104,AI104),2)+LARGE((N104,Q104,T104,W104,Z104,AC104,AF104,AI104),3)+LARGE((N104,Q104,T104,W104,Z104,AC104,AF104,AI104),4)+LARGE((N104,Q104,T104,W104,Z104,AC104,AF104,AI104),5))/5</f>
        <v>74.46808510638297</v>
      </c>
      <c r="AZ104" s="85">
        <v>96</v>
      </c>
      <c r="BA104" s="77"/>
      <c r="BB104" s="135">
        <v>59</v>
      </c>
      <c r="BC104" s="136"/>
      <c r="BD104" s="135"/>
    </row>
    <row r="105" spans="1:56" ht="12.75">
      <c r="A105" s="55">
        <v>97</v>
      </c>
      <c r="B105" s="110" t="s">
        <v>185</v>
      </c>
      <c r="C105" s="60">
        <v>17098</v>
      </c>
      <c r="D105" s="55" t="s">
        <v>84</v>
      </c>
      <c r="E105" s="110" t="s">
        <v>186</v>
      </c>
      <c r="F105" s="57" t="s">
        <v>187</v>
      </c>
      <c r="G105" s="58"/>
      <c r="H105" s="58"/>
      <c r="I105" s="54" t="s">
        <v>51</v>
      </c>
      <c r="J105" s="54" t="s">
        <v>63</v>
      </c>
      <c r="K105" s="63"/>
      <c r="L105" s="51"/>
      <c r="M105" s="95"/>
      <c r="N105" s="84">
        <f t="shared" si="25"/>
        <v>0</v>
      </c>
      <c r="O105" s="51"/>
      <c r="P105" s="92"/>
      <c r="Q105" s="84">
        <f t="shared" si="26"/>
        <v>0</v>
      </c>
      <c r="R105" s="51"/>
      <c r="S105" s="92"/>
      <c r="T105" s="84">
        <f t="shared" si="27"/>
        <v>0</v>
      </c>
      <c r="U105" s="52">
        <v>7</v>
      </c>
      <c r="V105" s="96">
        <v>30</v>
      </c>
      <c r="W105" s="84">
        <f t="shared" si="28"/>
        <v>372.3404255319149</v>
      </c>
      <c r="X105" s="51"/>
      <c r="Y105" s="92"/>
      <c r="Z105" s="84">
        <f t="shared" si="23"/>
        <v>0</v>
      </c>
      <c r="AA105" s="51"/>
      <c r="AB105" s="92"/>
      <c r="AC105" s="84">
        <f t="shared" si="24"/>
        <v>0</v>
      </c>
      <c r="AD105" s="45"/>
      <c r="AE105" s="92"/>
      <c r="AF105" s="84">
        <f t="shared" si="21"/>
        <v>0</v>
      </c>
      <c r="AG105" s="85"/>
      <c r="AH105" s="92"/>
      <c r="AI105" s="84">
        <f t="shared" si="22"/>
        <v>0</v>
      </c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86">
        <f>(LARGE((N105,Q105,T105,W105,Z105,AC105,AF105,AI105),1)+LARGE((N105,Q105,T105,W105,Z105,AC105,AF105,AI105),2)+LARGE((N105,Q105,T105,W105,Z105,AC105,AF105,AI105),3)+LARGE((N105,Q105,T105,W105,Z105,AC105,AF105,AI105),4)+LARGE((N105,Q105,T105,W105,Z105,AC105,AF105,AI105),5))/5</f>
        <v>74.46808510638297</v>
      </c>
      <c r="AZ105" s="85">
        <v>96</v>
      </c>
      <c r="BA105" s="77"/>
      <c r="BB105" s="135"/>
      <c r="BC105" s="136">
        <v>38</v>
      </c>
      <c r="BD105" s="135"/>
    </row>
    <row r="106" spans="1:56" ht="12.75">
      <c r="A106" s="55">
        <v>98</v>
      </c>
      <c r="B106" s="55" t="s">
        <v>161</v>
      </c>
      <c r="C106" s="60">
        <v>35431</v>
      </c>
      <c r="D106" s="55" t="s">
        <v>88</v>
      </c>
      <c r="E106" s="55" t="s">
        <v>106</v>
      </c>
      <c r="F106" s="58"/>
      <c r="G106" s="58"/>
      <c r="H106" s="58"/>
      <c r="I106" s="59" t="s">
        <v>51</v>
      </c>
      <c r="J106" s="59" t="s">
        <v>92</v>
      </c>
      <c r="K106" s="63" t="s">
        <v>152</v>
      </c>
      <c r="L106" s="51"/>
      <c r="M106" s="95"/>
      <c r="N106" s="84">
        <f t="shared" si="25"/>
        <v>0</v>
      </c>
      <c r="O106" s="51">
        <v>7</v>
      </c>
      <c r="P106" s="92">
        <v>38</v>
      </c>
      <c r="Q106" s="84">
        <f t="shared" si="26"/>
        <v>346.53465346534654</v>
      </c>
      <c r="R106" s="52"/>
      <c r="S106" s="96"/>
      <c r="T106" s="84">
        <f t="shared" si="27"/>
        <v>0</v>
      </c>
      <c r="U106" s="52"/>
      <c r="V106" s="96"/>
      <c r="W106" s="84">
        <f t="shared" si="28"/>
        <v>0</v>
      </c>
      <c r="X106" s="51"/>
      <c r="Y106" s="92"/>
      <c r="Z106" s="84">
        <f t="shared" si="23"/>
        <v>0</v>
      </c>
      <c r="AA106" s="51"/>
      <c r="AB106" s="92"/>
      <c r="AC106" s="84">
        <f t="shared" si="24"/>
        <v>0</v>
      </c>
      <c r="AD106" s="45"/>
      <c r="AE106" s="92"/>
      <c r="AF106" s="84">
        <f t="shared" si="21"/>
        <v>0</v>
      </c>
      <c r="AG106" s="85"/>
      <c r="AH106" s="92"/>
      <c r="AI106" s="84">
        <f t="shared" si="22"/>
        <v>0</v>
      </c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86">
        <f>(LARGE((N106,Q106,T106,W106,Z106,AC106,AF106,AI106),1)+LARGE((N106,Q106,T106,W106,Z106,AC106,AF106,AI106),2)+LARGE((N106,Q106,T106,W106,Z106,AC106,AF106,AI106),3)+LARGE((N106,Q106,T106,W106,Z106,AC106,AF106,AI106),4)+LARGE((N106,Q106,T106,W106,Z106,AC106,AF106,AI106),5))/5</f>
        <v>69.3069306930693</v>
      </c>
      <c r="AZ106" s="85">
        <v>98</v>
      </c>
      <c r="BA106" s="77"/>
      <c r="BB106" s="135"/>
      <c r="BC106" s="136">
        <v>39</v>
      </c>
      <c r="BD106" s="135"/>
    </row>
    <row r="107" spans="1:56" ht="12.75">
      <c r="A107" s="55">
        <v>99</v>
      </c>
      <c r="B107" s="110" t="s">
        <v>191</v>
      </c>
      <c r="C107" s="61">
        <v>33010</v>
      </c>
      <c r="D107" s="55" t="s">
        <v>47</v>
      </c>
      <c r="E107" s="55" t="s">
        <v>147</v>
      </c>
      <c r="F107" s="55" t="s">
        <v>189</v>
      </c>
      <c r="G107" s="55" t="s">
        <v>190</v>
      </c>
      <c r="H107" s="53" t="s">
        <v>102</v>
      </c>
      <c r="I107" s="54" t="s">
        <v>51</v>
      </c>
      <c r="J107" s="54" t="s">
        <v>52</v>
      </c>
      <c r="K107" s="66" t="s">
        <v>53</v>
      </c>
      <c r="L107" s="45"/>
      <c r="M107" s="95"/>
      <c r="N107" s="84">
        <f t="shared" si="25"/>
        <v>0</v>
      </c>
      <c r="O107" s="51"/>
      <c r="P107" s="95"/>
      <c r="Q107" s="84">
        <f t="shared" si="26"/>
        <v>0</v>
      </c>
      <c r="R107" s="45"/>
      <c r="S107" s="95"/>
      <c r="T107" s="84">
        <f t="shared" si="27"/>
        <v>0</v>
      </c>
      <c r="U107" s="51">
        <v>6</v>
      </c>
      <c r="V107" s="92">
        <v>110</v>
      </c>
      <c r="W107" s="84">
        <f t="shared" si="28"/>
        <v>319.1489361702127</v>
      </c>
      <c r="X107" s="51"/>
      <c r="Y107" s="92"/>
      <c r="Z107" s="84">
        <f t="shared" si="23"/>
        <v>0</v>
      </c>
      <c r="AA107" s="51"/>
      <c r="AB107" s="92"/>
      <c r="AC107" s="84">
        <f t="shared" si="24"/>
        <v>0</v>
      </c>
      <c r="AD107" s="45"/>
      <c r="AE107" s="92"/>
      <c r="AF107" s="84">
        <f t="shared" si="21"/>
        <v>0</v>
      </c>
      <c r="AG107" s="85"/>
      <c r="AH107" s="92"/>
      <c r="AI107" s="84">
        <f t="shared" si="22"/>
        <v>0</v>
      </c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86">
        <f>(LARGE((N107,Q107,T107,W107,Z107,AC107,AF107,AI107),1)+LARGE((N107,Q107,T107,W107,Z107,AC107,AF107,AI107),2)+LARGE((N107,Q107,T107,W107,Z107,AC107,AF107,AI107),3)+LARGE((N107,Q107,T107,W107,Z107,AC107,AF107,AI107),4)+LARGE((N107,Q107,T107,W107,Z107,AC107,AF107,AI107),5))/5</f>
        <v>63.82978723404254</v>
      </c>
      <c r="AZ107" s="85">
        <v>99</v>
      </c>
      <c r="BA107" s="77"/>
      <c r="BB107" s="135">
        <v>60</v>
      </c>
      <c r="BC107" s="136"/>
      <c r="BD107" s="135"/>
    </row>
    <row r="108" spans="1:56" ht="12.75">
      <c r="A108" s="55">
        <v>100</v>
      </c>
      <c r="B108" s="55" t="s">
        <v>146</v>
      </c>
      <c r="C108" s="60">
        <v>35360</v>
      </c>
      <c r="D108" s="55" t="s">
        <v>84</v>
      </c>
      <c r="E108" s="55" t="s">
        <v>147</v>
      </c>
      <c r="F108" s="58" t="s">
        <v>148</v>
      </c>
      <c r="G108" s="58"/>
      <c r="H108" s="58"/>
      <c r="I108" s="59" t="s">
        <v>51</v>
      </c>
      <c r="J108" s="59" t="s">
        <v>63</v>
      </c>
      <c r="K108" s="65"/>
      <c r="L108" s="51">
        <v>5</v>
      </c>
      <c r="M108" s="92">
        <v>111</v>
      </c>
      <c r="N108" s="84">
        <f t="shared" si="25"/>
        <v>263.1578947368421</v>
      </c>
      <c r="O108" s="51"/>
      <c r="P108" s="92"/>
      <c r="Q108" s="84">
        <f t="shared" si="26"/>
        <v>0</v>
      </c>
      <c r="R108" s="51"/>
      <c r="S108" s="92"/>
      <c r="T108" s="84">
        <f t="shared" si="27"/>
        <v>0</v>
      </c>
      <c r="U108" s="52"/>
      <c r="V108" s="96"/>
      <c r="W108" s="84">
        <f t="shared" si="28"/>
        <v>0</v>
      </c>
      <c r="X108" s="51"/>
      <c r="Y108" s="92"/>
      <c r="Z108" s="84">
        <f t="shared" si="23"/>
        <v>0</v>
      </c>
      <c r="AA108" s="51"/>
      <c r="AB108" s="92"/>
      <c r="AC108" s="84">
        <f t="shared" si="24"/>
        <v>0</v>
      </c>
      <c r="AD108" s="45"/>
      <c r="AE108" s="92"/>
      <c r="AF108" s="84">
        <f t="shared" si="21"/>
        <v>0</v>
      </c>
      <c r="AG108" s="85"/>
      <c r="AH108" s="92"/>
      <c r="AI108" s="84">
        <f t="shared" si="22"/>
        <v>0</v>
      </c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86">
        <f>(LARGE((N108,Q108,T108,W108,Z108,AC108,AF108,AI108),1)+LARGE((N108,Q108,T108,W108,Z108,AC108,AF108,AI108),2)+LARGE((N108,Q108,T108,W108,Z108,AC108,AF108,AI108),3)+LARGE((N108,Q108,T108,W108,Z108,AC108,AF108,AI108),4)+LARGE((N108,Q108,T108,W108,Z108,AC108,AF108,AI108),5))/5</f>
        <v>52.63157894736842</v>
      </c>
      <c r="AZ108" s="85">
        <v>100</v>
      </c>
      <c r="BA108" s="77"/>
      <c r="BB108" s="135"/>
      <c r="BC108" s="136">
        <v>40</v>
      </c>
      <c r="BD108" s="135"/>
    </row>
    <row r="109" spans="1:56" ht="12.75">
      <c r="A109" s="55">
        <v>101</v>
      </c>
      <c r="B109" s="55" t="s">
        <v>153</v>
      </c>
      <c r="C109" s="60">
        <v>35431</v>
      </c>
      <c r="D109" s="55" t="s">
        <v>88</v>
      </c>
      <c r="E109" s="55" t="s">
        <v>106</v>
      </c>
      <c r="F109" s="58"/>
      <c r="G109" s="58"/>
      <c r="H109" s="58"/>
      <c r="I109" s="59" t="s">
        <v>51</v>
      </c>
      <c r="J109" s="59" t="s">
        <v>74</v>
      </c>
      <c r="K109" s="63" t="s">
        <v>152</v>
      </c>
      <c r="L109" s="51"/>
      <c r="M109" s="95"/>
      <c r="N109" s="84">
        <f t="shared" si="25"/>
        <v>0</v>
      </c>
      <c r="O109" s="51">
        <v>4</v>
      </c>
      <c r="P109" s="92">
        <v>146</v>
      </c>
      <c r="Q109" s="84">
        <f t="shared" si="26"/>
        <v>198.01980198019803</v>
      </c>
      <c r="R109" s="51"/>
      <c r="S109" s="92"/>
      <c r="T109" s="84">
        <f t="shared" si="27"/>
        <v>0</v>
      </c>
      <c r="U109" s="52"/>
      <c r="V109" s="96"/>
      <c r="W109" s="84">
        <f t="shared" si="28"/>
        <v>0</v>
      </c>
      <c r="X109" s="51"/>
      <c r="Y109" s="92"/>
      <c r="Z109" s="84">
        <f t="shared" si="23"/>
        <v>0</v>
      </c>
      <c r="AA109" s="51"/>
      <c r="AB109" s="92"/>
      <c r="AC109" s="84">
        <f t="shared" si="24"/>
        <v>0</v>
      </c>
      <c r="AD109" s="45"/>
      <c r="AE109" s="92"/>
      <c r="AF109" s="84">
        <f t="shared" si="21"/>
        <v>0</v>
      </c>
      <c r="AG109" s="85"/>
      <c r="AH109" s="92"/>
      <c r="AI109" s="84">
        <f t="shared" si="22"/>
        <v>0</v>
      </c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86">
        <f>(LARGE((N109,Q109,T109,W109,Z109,AC109,AF109,AI109),1)+LARGE((N109,Q109,T109,W109,Z109,AC109,AF109,AI109),2)+LARGE((N109,Q109,T109,W109,Z109,AC109,AF109,AI109),3)+LARGE((N109,Q109,T109,W109,Z109,AC109,AF109,AI109),4)+LARGE((N109,Q109,T109,W109,Z109,AC109,AF109,AI109),5))/5</f>
        <v>39.603960396039604</v>
      </c>
      <c r="AZ109" s="85">
        <v>101</v>
      </c>
      <c r="BA109" s="77"/>
      <c r="BB109" s="135">
        <v>61</v>
      </c>
      <c r="BC109" s="136"/>
      <c r="BD109" s="135"/>
    </row>
    <row r="110" spans="1:53" ht="12.75">
      <c r="A110" s="3"/>
      <c r="B110" s="19"/>
      <c r="C110" s="100"/>
      <c r="D110" s="101"/>
      <c r="E110" s="101"/>
      <c r="F110" s="19"/>
      <c r="G110" s="19"/>
      <c r="H110" s="19"/>
      <c r="I110" s="101"/>
      <c r="J110" s="101"/>
      <c r="K110" s="27"/>
      <c r="L110" s="36"/>
      <c r="M110" s="4"/>
      <c r="N110" s="5"/>
      <c r="O110" s="36"/>
      <c r="P110" s="4"/>
      <c r="Q110" s="5"/>
      <c r="R110" s="32"/>
      <c r="S110" s="4"/>
      <c r="T110" s="5"/>
      <c r="U110" s="32"/>
      <c r="V110" s="4"/>
      <c r="W110" s="5"/>
      <c r="X110" s="40"/>
      <c r="Y110" s="36"/>
      <c r="Z110" s="5"/>
      <c r="AA110" s="40"/>
      <c r="AB110" s="36"/>
      <c r="AC110" s="5"/>
      <c r="AD110" s="4"/>
      <c r="AE110" s="4"/>
      <c r="AF110" s="5"/>
      <c r="AG110" s="4"/>
      <c r="AH110" s="4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11"/>
      <c r="BA110" s="21"/>
    </row>
    <row r="111" spans="1:53" ht="12.75">
      <c r="A111" s="3"/>
      <c r="B111" s="19"/>
      <c r="C111" s="100"/>
      <c r="D111" s="101"/>
      <c r="E111" s="101"/>
      <c r="F111" s="19"/>
      <c r="G111" s="19"/>
      <c r="H111" s="19"/>
      <c r="I111" s="101"/>
      <c r="J111" s="101"/>
      <c r="K111" s="27"/>
      <c r="L111" s="36"/>
      <c r="M111" s="4"/>
      <c r="N111" s="5"/>
      <c r="O111" s="36"/>
      <c r="P111" s="4"/>
      <c r="Q111" s="5"/>
      <c r="R111" s="32"/>
      <c r="S111" s="4"/>
      <c r="T111" s="5"/>
      <c r="U111" s="32"/>
      <c r="V111" s="4"/>
      <c r="W111" s="5"/>
      <c r="X111" s="40"/>
      <c r="Y111" s="36"/>
      <c r="Z111" s="5"/>
      <c r="AA111" s="40"/>
      <c r="AB111" s="36"/>
      <c r="AC111" s="5"/>
      <c r="AD111" s="4"/>
      <c r="AE111" s="4"/>
      <c r="AF111" s="5"/>
      <c r="AG111" s="4"/>
      <c r="AH111" s="4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11"/>
      <c r="BA111" s="21"/>
    </row>
    <row r="112" spans="1:53" ht="12.75">
      <c r="A112" s="3"/>
      <c r="B112" s="19"/>
      <c r="C112" s="100"/>
      <c r="D112" s="101"/>
      <c r="E112" s="101"/>
      <c r="F112" s="19"/>
      <c r="G112" s="19"/>
      <c r="H112" s="19"/>
      <c r="I112" s="101"/>
      <c r="J112" s="101"/>
      <c r="K112" s="27"/>
      <c r="L112" s="36"/>
      <c r="M112" s="4"/>
      <c r="N112" s="5"/>
      <c r="O112" s="36"/>
      <c r="P112" s="4"/>
      <c r="Q112" s="5"/>
      <c r="R112" s="32"/>
      <c r="S112" s="4"/>
      <c r="T112" s="5"/>
      <c r="U112" s="32"/>
      <c r="V112" s="4"/>
      <c r="W112" s="5"/>
      <c r="X112" s="40"/>
      <c r="Y112" s="36"/>
      <c r="Z112" s="5"/>
      <c r="AA112" s="40"/>
      <c r="AB112" s="36"/>
      <c r="AC112" s="5"/>
      <c r="AD112" s="4"/>
      <c r="AE112" s="4"/>
      <c r="AF112" s="5"/>
      <c r="AG112" s="4"/>
      <c r="AH112" s="4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11"/>
      <c r="BA112" s="21"/>
    </row>
    <row r="113" spans="1:53" ht="12.75">
      <c r="A113" s="3"/>
      <c r="B113" s="19"/>
      <c r="C113" s="100"/>
      <c r="D113" s="101"/>
      <c r="E113" s="101"/>
      <c r="F113" s="19"/>
      <c r="G113" s="19"/>
      <c r="H113" s="19"/>
      <c r="I113" s="101"/>
      <c r="J113" s="101"/>
      <c r="K113" s="27"/>
      <c r="L113" s="36"/>
      <c r="M113" s="4"/>
      <c r="N113" s="5"/>
      <c r="O113" s="36"/>
      <c r="P113" s="4"/>
      <c r="Q113" s="5"/>
      <c r="R113" s="32"/>
      <c r="S113" s="4"/>
      <c r="T113" s="5"/>
      <c r="U113" s="32"/>
      <c r="V113" s="4"/>
      <c r="W113" s="5"/>
      <c r="X113" s="40"/>
      <c r="Y113" s="36"/>
      <c r="Z113" s="5"/>
      <c r="AA113" s="40"/>
      <c r="AB113" s="36"/>
      <c r="AC113" s="5"/>
      <c r="AD113" s="4"/>
      <c r="AE113" s="4"/>
      <c r="AF113" s="5"/>
      <c r="AG113" s="4"/>
      <c r="AH113" s="4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11"/>
      <c r="BA113" s="21"/>
    </row>
    <row r="114" spans="1:53" ht="12.75">
      <c r="A114" s="3"/>
      <c r="B114" s="19"/>
      <c r="C114" s="100"/>
      <c r="D114" s="101"/>
      <c r="E114" s="101"/>
      <c r="F114" s="19"/>
      <c r="G114" s="19"/>
      <c r="H114" s="19"/>
      <c r="I114" s="101"/>
      <c r="J114" s="101"/>
      <c r="K114" s="27"/>
      <c r="L114" s="36"/>
      <c r="M114" s="4"/>
      <c r="N114" s="5"/>
      <c r="O114" s="36"/>
      <c r="P114" s="4"/>
      <c r="Q114" s="5"/>
      <c r="R114" s="32"/>
      <c r="S114" s="4"/>
      <c r="T114" s="5"/>
      <c r="U114" s="32"/>
      <c r="V114" s="4"/>
      <c r="W114" s="5"/>
      <c r="X114" s="40"/>
      <c r="Y114" s="36"/>
      <c r="Z114" s="5"/>
      <c r="AA114" s="40"/>
      <c r="AB114" s="36"/>
      <c r="AC114" s="5"/>
      <c r="AD114" s="4"/>
      <c r="AE114" s="4"/>
      <c r="AF114" s="5"/>
      <c r="AG114" s="4"/>
      <c r="AH114" s="4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11"/>
      <c r="BA114" s="21"/>
    </row>
    <row r="115" spans="1:53" ht="12.75">
      <c r="A115" s="3"/>
      <c r="B115" s="19"/>
      <c r="C115" s="100"/>
      <c r="D115" s="101"/>
      <c r="E115" s="101"/>
      <c r="F115" s="19"/>
      <c r="G115" s="19"/>
      <c r="H115" s="19"/>
      <c r="I115" s="101"/>
      <c r="J115" s="101"/>
      <c r="K115" s="27"/>
      <c r="L115" s="36"/>
      <c r="M115" s="4"/>
      <c r="N115" s="5"/>
      <c r="O115" s="36"/>
      <c r="P115" s="4"/>
      <c r="Q115" s="5"/>
      <c r="R115" s="32"/>
      <c r="S115" s="4"/>
      <c r="T115" s="5"/>
      <c r="U115" s="32"/>
      <c r="V115" s="4"/>
      <c r="W115" s="5"/>
      <c r="X115" s="40"/>
      <c r="Y115" s="36"/>
      <c r="Z115" s="5"/>
      <c r="AA115" s="40"/>
      <c r="AB115" s="36"/>
      <c r="AC115" s="5"/>
      <c r="AD115" s="4"/>
      <c r="AE115" s="4"/>
      <c r="AF115" s="5"/>
      <c r="AG115" s="4"/>
      <c r="AH115" s="4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11"/>
      <c r="BA115" s="21"/>
    </row>
    <row r="116" spans="1:53" ht="12.75">
      <c r="A116" s="3"/>
      <c r="B116" s="19"/>
      <c r="C116" s="100"/>
      <c r="D116" s="101"/>
      <c r="E116" s="101"/>
      <c r="F116" s="19"/>
      <c r="G116" s="19"/>
      <c r="H116" s="19"/>
      <c r="I116" s="101"/>
      <c r="J116" s="101"/>
      <c r="K116" s="27"/>
      <c r="L116" s="36"/>
      <c r="M116" s="4"/>
      <c r="N116" s="5"/>
      <c r="O116" s="36"/>
      <c r="P116" s="4"/>
      <c r="Q116" s="5"/>
      <c r="R116" s="32"/>
      <c r="S116" s="4"/>
      <c r="T116" s="5"/>
      <c r="U116" s="32"/>
      <c r="V116" s="4"/>
      <c r="W116" s="5"/>
      <c r="X116" s="40"/>
      <c r="Y116" s="36"/>
      <c r="Z116" s="5"/>
      <c r="AA116" s="40"/>
      <c r="AB116" s="36"/>
      <c r="AC116" s="5"/>
      <c r="AD116" s="4"/>
      <c r="AE116" s="4"/>
      <c r="AF116" s="5"/>
      <c r="AG116" s="4"/>
      <c r="AH116" s="4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11"/>
      <c r="BA116" s="21"/>
    </row>
    <row r="117" spans="1:53" ht="12.75">
      <c r="A117" s="3"/>
      <c r="B117" s="19"/>
      <c r="C117" s="100"/>
      <c r="D117" s="101"/>
      <c r="E117" s="101"/>
      <c r="F117" s="19"/>
      <c r="G117" s="19"/>
      <c r="H117" s="19"/>
      <c r="I117" s="101"/>
      <c r="J117" s="101"/>
      <c r="K117" s="27"/>
      <c r="L117" s="36"/>
      <c r="M117" s="4"/>
      <c r="N117" s="5"/>
      <c r="O117" s="36"/>
      <c r="P117" s="4"/>
      <c r="Q117" s="5"/>
      <c r="R117" s="32"/>
      <c r="S117" s="4"/>
      <c r="T117" s="5"/>
      <c r="U117" s="32"/>
      <c r="V117" s="4"/>
      <c r="W117" s="5"/>
      <c r="X117" s="40"/>
      <c r="Y117" s="36"/>
      <c r="Z117" s="5"/>
      <c r="AA117" s="40"/>
      <c r="AB117" s="36"/>
      <c r="AC117" s="5"/>
      <c r="AD117" s="4"/>
      <c r="AE117" s="4"/>
      <c r="AF117" s="5"/>
      <c r="AG117" s="4"/>
      <c r="AH117" s="4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11"/>
      <c r="BA117" s="21"/>
    </row>
    <row r="118" spans="1:53" ht="12.75">
      <c r="A118" s="3"/>
      <c r="B118" s="19"/>
      <c r="C118" s="100"/>
      <c r="D118" s="101"/>
      <c r="E118" s="101"/>
      <c r="F118" s="19"/>
      <c r="G118" s="19"/>
      <c r="H118" s="19"/>
      <c r="I118" s="101"/>
      <c r="J118" s="101"/>
      <c r="K118" s="27"/>
      <c r="L118" s="36"/>
      <c r="M118" s="4"/>
      <c r="N118" s="5"/>
      <c r="O118" s="36"/>
      <c r="P118" s="4"/>
      <c r="Q118" s="5"/>
      <c r="R118" s="32"/>
      <c r="S118" s="4"/>
      <c r="T118" s="5"/>
      <c r="U118" s="32"/>
      <c r="V118" s="4"/>
      <c r="W118" s="5"/>
      <c r="X118" s="40"/>
      <c r="Y118" s="36"/>
      <c r="Z118" s="5"/>
      <c r="AA118" s="40"/>
      <c r="AB118" s="36"/>
      <c r="AC118" s="5"/>
      <c r="AD118" s="4"/>
      <c r="AE118" s="4"/>
      <c r="AF118" s="5"/>
      <c r="AG118" s="4"/>
      <c r="AH118" s="4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11"/>
      <c r="BA118" s="21"/>
    </row>
    <row r="119" spans="1:53" ht="12.75">
      <c r="A119" s="3"/>
      <c r="B119" s="19"/>
      <c r="C119" s="100"/>
      <c r="D119" s="101"/>
      <c r="E119" s="101"/>
      <c r="F119" s="19"/>
      <c r="G119" s="19"/>
      <c r="H119" s="19"/>
      <c r="I119" s="101"/>
      <c r="J119" s="101"/>
      <c r="K119" s="27"/>
      <c r="L119" s="36"/>
      <c r="M119" s="4"/>
      <c r="N119" s="9"/>
      <c r="O119" s="36"/>
      <c r="P119" s="4"/>
      <c r="Q119" s="9"/>
      <c r="R119" s="32"/>
      <c r="S119" s="4"/>
      <c r="T119" s="9"/>
      <c r="U119" s="32"/>
      <c r="V119" s="4"/>
      <c r="W119" s="9"/>
      <c r="X119" s="40"/>
      <c r="Y119" s="36"/>
      <c r="Z119" s="9"/>
      <c r="AA119" s="40"/>
      <c r="AB119" s="36"/>
      <c r="AC119" s="9"/>
      <c r="AD119" s="4"/>
      <c r="AE119" s="4"/>
      <c r="AF119" s="9"/>
      <c r="AG119" s="4"/>
      <c r="AH119" s="4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11"/>
      <c r="BA119" s="21"/>
    </row>
    <row r="120" spans="1:53" ht="12.75">
      <c r="A120" s="3"/>
      <c r="B120" s="20"/>
      <c r="C120" s="49"/>
      <c r="D120" s="25"/>
      <c r="E120" s="25"/>
      <c r="F120" s="20"/>
      <c r="G120" s="20"/>
      <c r="H120" s="20"/>
      <c r="I120" s="25"/>
      <c r="J120" s="25"/>
      <c r="K120" s="28"/>
      <c r="L120" s="37"/>
      <c r="M120" s="7"/>
      <c r="N120" s="8"/>
      <c r="O120" s="37"/>
      <c r="P120" s="7"/>
      <c r="Q120" s="8"/>
      <c r="R120" s="34"/>
      <c r="S120" s="7"/>
      <c r="T120" s="8"/>
      <c r="U120" s="34"/>
      <c r="V120" s="7"/>
      <c r="W120" s="8"/>
      <c r="X120" s="34"/>
      <c r="Y120" s="37"/>
      <c r="Z120" s="8"/>
      <c r="AA120" s="34"/>
      <c r="AB120" s="37"/>
      <c r="AC120" s="8"/>
      <c r="AD120" s="7"/>
      <c r="AE120" s="7"/>
      <c r="AF120" s="8"/>
      <c r="AG120" s="7"/>
      <c r="AH120" s="7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13"/>
      <c r="BA120" s="21"/>
    </row>
    <row r="121" spans="1:53" ht="12.75">
      <c r="A121" s="3"/>
      <c r="B121" s="19"/>
      <c r="C121" s="100"/>
      <c r="D121" s="101"/>
      <c r="E121" s="101"/>
      <c r="F121" s="19"/>
      <c r="G121" s="19"/>
      <c r="H121" s="19"/>
      <c r="I121" s="101"/>
      <c r="J121" s="101"/>
      <c r="K121" s="27"/>
      <c r="L121" s="36"/>
      <c r="M121" s="4"/>
      <c r="N121" s="5"/>
      <c r="O121" s="36"/>
      <c r="P121" s="4"/>
      <c r="Q121" s="5"/>
      <c r="R121" s="32"/>
      <c r="S121" s="4"/>
      <c r="T121" s="5"/>
      <c r="U121" s="32"/>
      <c r="V121" s="4"/>
      <c r="W121" s="5"/>
      <c r="X121" s="40"/>
      <c r="Y121" s="36"/>
      <c r="Z121" s="5"/>
      <c r="AA121" s="40"/>
      <c r="AB121" s="36"/>
      <c r="AC121" s="5"/>
      <c r="AD121" s="4"/>
      <c r="AE121" s="4"/>
      <c r="AF121" s="5"/>
      <c r="AG121" s="4"/>
      <c r="AH121" s="4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11"/>
      <c r="BA121" s="21"/>
    </row>
    <row r="122" spans="1:53" ht="12.75">
      <c r="A122" s="3"/>
      <c r="B122" s="19"/>
      <c r="C122" s="100"/>
      <c r="D122" s="101"/>
      <c r="E122" s="101"/>
      <c r="F122" s="19"/>
      <c r="G122" s="19"/>
      <c r="H122" s="19"/>
      <c r="I122" s="101"/>
      <c r="J122" s="101"/>
      <c r="K122" s="27"/>
      <c r="L122" s="36"/>
      <c r="M122" s="4"/>
      <c r="N122" s="5"/>
      <c r="O122" s="36"/>
      <c r="P122" s="4"/>
      <c r="Q122" s="5"/>
      <c r="R122" s="32"/>
      <c r="S122" s="4"/>
      <c r="T122" s="5"/>
      <c r="U122" s="32"/>
      <c r="V122" s="4"/>
      <c r="W122" s="5"/>
      <c r="X122" s="40"/>
      <c r="Y122" s="36"/>
      <c r="Z122" s="5"/>
      <c r="AA122" s="40"/>
      <c r="AB122" s="36"/>
      <c r="AC122" s="5"/>
      <c r="AD122" s="4"/>
      <c r="AE122" s="4"/>
      <c r="AF122" s="5"/>
      <c r="AG122" s="4"/>
      <c r="AH122" s="4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11"/>
      <c r="BA122" s="21"/>
    </row>
    <row r="123" spans="1:53" ht="12.75">
      <c r="A123" s="3"/>
      <c r="B123" s="19"/>
      <c r="C123" s="100"/>
      <c r="D123" s="101"/>
      <c r="E123" s="101"/>
      <c r="F123" s="19"/>
      <c r="G123" s="19"/>
      <c r="H123" s="19"/>
      <c r="I123" s="101"/>
      <c r="J123" s="101"/>
      <c r="K123" s="27"/>
      <c r="L123" s="36"/>
      <c r="M123" s="4"/>
      <c r="N123" s="5"/>
      <c r="O123" s="36"/>
      <c r="P123" s="4"/>
      <c r="Q123" s="5"/>
      <c r="R123" s="32"/>
      <c r="S123" s="4"/>
      <c r="T123" s="5"/>
      <c r="U123" s="32"/>
      <c r="V123" s="4"/>
      <c r="W123" s="5"/>
      <c r="X123" s="40"/>
      <c r="Y123" s="36"/>
      <c r="Z123" s="5"/>
      <c r="AA123" s="40"/>
      <c r="AB123" s="36"/>
      <c r="AC123" s="5"/>
      <c r="AD123" s="4"/>
      <c r="AE123" s="4"/>
      <c r="AF123" s="5"/>
      <c r="AG123" s="4"/>
      <c r="AH123" s="4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11"/>
      <c r="BA123" s="21"/>
    </row>
    <row r="124" spans="1:53" ht="12.75">
      <c r="A124" s="3"/>
      <c r="B124" s="19"/>
      <c r="C124" s="100"/>
      <c r="D124" s="101"/>
      <c r="E124" s="101"/>
      <c r="F124" s="19"/>
      <c r="G124" s="19"/>
      <c r="H124" s="19"/>
      <c r="I124" s="101"/>
      <c r="J124" s="101"/>
      <c r="K124" s="27"/>
      <c r="L124" s="36"/>
      <c r="M124" s="4"/>
      <c r="N124" s="5"/>
      <c r="O124" s="36"/>
      <c r="P124" s="4"/>
      <c r="Q124" s="5"/>
      <c r="R124" s="32"/>
      <c r="S124" s="4"/>
      <c r="T124" s="5"/>
      <c r="U124" s="32"/>
      <c r="V124" s="4"/>
      <c r="W124" s="5"/>
      <c r="X124" s="40"/>
      <c r="Y124" s="36"/>
      <c r="Z124" s="5"/>
      <c r="AA124" s="40"/>
      <c r="AB124" s="36"/>
      <c r="AC124" s="5"/>
      <c r="AD124" s="4"/>
      <c r="AE124" s="4"/>
      <c r="AF124" s="5"/>
      <c r="AG124" s="4"/>
      <c r="AH124" s="4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11"/>
      <c r="BA124" s="21"/>
    </row>
    <row r="125" spans="1:53" ht="12.75">
      <c r="A125" s="3"/>
      <c r="B125" s="19"/>
      <c r="C125" s="100"/>
      <c r="D125" s="101"/>
      <c r="E125" s="101"/>
      <c r="F125" s="19"/>
      <c r="G125" s="19"/>
      <c r="H125" s="19"/>
      <c r="I125" s="101"/>
      <c r="J125" s="101"/>
      <c r="K125" s="27"/>
      <c r="L125" s="36"/>
      <c r="M125" s="4"/>
      <c r="N125" s="5"/>
      <c r="O125" s="36"/>
      <c r="P125" s="4"/>
      <c r="Q125" s="5"/>
      <c r="R125" s="32"/>
      <c r="S125" s="4"/>
      <c r="T125" s="5"/>
      <c r="U125" s="32"/>
      <c r="V125" s="4"/>
      <c r="W125" s="5"/>
      <c r="X125" s="40"/>
      <c r="Y125" s="36"/>
      <c r="Z125" s="5"/>
      <c r="AA125" s="40"/>
      <c r="AB125" s="36"/>
      <c r="AC125" s="5"/>
      <c r="AD125" s="4"/>
      <c r="AE125" s="4"/>
      <c r="AF125" s="5"/>
      <c r="AG125" s="4"/>
      <c r="AH125" s="4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11"/>
      <c r="BA125" s="21"/>
    </row>
    <row r="126" spans="1:53" ht="12.75">
      <c r="A126" s="3"/>
      <c r="B126" s="19"/>
      <c r="C126" s="100"/>
      <c r="D126" s="101"/>
      <c r="E126" s="101"/>
      <c r="F126" s="19"/>
      <c r="G126" s="19"/>
      <c r="H126" s="19"/>
      <c r="I126" s="101"/>
      <c r="J126" s="101"/>
      <c r="K126" s="27"/>
      <c r="L126" s="33"/>
      <c r="M126" s="6"/>
      <c r="N126" s="5"/>
      <c r="O126" s="33"/>
      <c r="P126" s="6"/>
      <c r="Q126" s="5"/>
      <c r="R126" s="33"/>
      <c r="S126" s="6"/>
      <c r="T126" s="5"/>
      <c r="U126" s="33"/>
      <c r="V126" s="6"/>
      <c r="W126" s="5"/>
      <c r="X126" s="34"/>
      <c r="Y126" s="42"/>
      <c r="Z126" s="5"/>
      <c r="AA126" s="34"/>
      <c r="AB126" s="42"/>
      <c r="AC126" s="5"/>
      <c r="AD126" s="6"/>
      <c r="AE126" s="6"/>
      <c r="AF126" s="5"/>
      <c r="AG126" s="6"/>
      <c r="AH126" s="6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12"/>
      <c r="BA126" s="21"/>
    </row>
    <row r="127" spans="1:53" ht="12.75">
      <c r="A127" s="3"/>
      <c r="B127" s="19"/>
      <c r="C127" s="100"/>
      <c r="D127" s="101"/>
      <c r="E127" s="101"/>
      <c r="F127" s="19"/>
      <c r="G127" s="19"/>
      <c r="H127" s="19"/>
      <c r="I127" s="101"/>
      <c r="J127" s="101"/>
      <c r="K127" s="27"/>
      <c r="L127" s="36"/>
      <c r="M127" s="4"/>
      <c r="N127" s="5"/>
      <c r="O127" s="36"/>
      <c r="P127" s="4"/>
      <c r="Q127" s="5"/>
      <c r="R127" s="32"/>
      <c r="S127" s="4"/>
      <c r="T127" s="5"/>
      <c r="U127" s="32"/>
      <c r="V127" s="4"/>
      <c r="W127" s="5"/>
      <c r="X127" s="40"/>
      <c r="Y127" s="36"/>
      <c r="Z127" s="5"/>
      <c r="AA127" s="40"/>
      <c r="AB127" s="36"/>
      <c r="AC127" s="5"/>
      <c r="AD127" s="4"/>
      <c r="AE127" s="4"/>
      <c r="AF127" s="5"/>
      <c r="AG127" s="4"/>
      <c r="AH127" s="4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11"/>
      <c r="BA127" s="21"/>
    </row>
    <row r="128" spans="1:53" ht="12.75">
      <c r="A128" s="3"/>
      <c r="B128" s="19"/>
      <c r="C128" s="100"/>
      <c r="D128" s="101"/>
      <c r="E128" s="101"/>
      <c r="F128" s="19"/>
      <c r="G128" s="19"/>
      <c r="H128" s="19"/>
      <c r="I128" s="101"/>
      <c r="J128" s="101"/>
      <c r="K128" s="27"/>
      <c r="L128" s="36"/>
      <c r="M128" s="4"/>
      <c r="N128" s="5"/>
      <c r="O128" s="36"/>
      <c r="P128" s="4"/>
      <c r="Q128" s="5"/>
      <c r="R128" s="32"/>
      <c r="S128" s="4"/>
      <c r="T128" s="5"/>
      <c r="U128" s="32"/>
      <c r="V128" s="4"/>
      <c r="W128" s="5"/>
      <c r="X128" s="40"/>
      <c r="Y128" s="36"/>
      <c r="Z128" s="5"/>
      <c r="AA128" s="40"/>
      <c r="AB128" s="36"/>
      <c r="AC128" s="5"/>
      <c r="AD128" s="4"/>
      <c r="AE128" s="4"/>
      <c r="AF128" s="5"/>
      <c r="AG128" s="4"/>
      <c r="AH128" s="4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11"/>
      <c r="BA128" s="21"/>
    </row>
    <row r="129" spans="1:53" ht="12.75">
      <c r="A129" s="3"/>
      <c r="B129" s="19"/>
      <c r="C129" s="100"/>
      <c r="D129" s="101"/>
      <c r="E129" s="101"/>
      <c r="F129" s="19"/>
      <c r="G129" s="19"/>
      <c r="H129" s="19"/>
      <c r="I129" s="101"/>
      <c r="J129" s="101"/>
      <c r="K129" s="27"/>
      <c r="L129" s="36"/>
      <c r="M129" s="4"/>
      <c r="N129" s="5"/>
      <c r="O129" s="36"/>
      <c r="P129" s="4"/>
      <c r="Q129" s="5"/>
      <c r="R129" s="32"/>
      <c r="S129" s="4"/>
      <c r="T129" s="5"/>
      <c r="U129" s="32"/>
      <c r="V129" s="4"/>
      <c r="W129" s="5"/>
      <c r="X129" s="40"/>
      <c r="Y129" s="36"/>
      <c r="Z129" s="5"/>
      <c r="AA129" s="40"/>
      <c r="AB129" s="36"/>
      <c r="AC129" s="5"/>
      <c r="AD129" s="4"/>
      <c r="AE129" s="4"/>
      <c r="AF129" s="5"/>
      <c r="AG129" s="4"/>
      <c r="AH129" s="4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11"/>
      <c r="BA129" s="21"/>
    </row>
    <row r="130" spans="1:53" ht="12.75">
      <c r="A130" s="3"/>
      <c r="B130" s="19"/>
      <c r="C130" s="100"/>
      <c r="D130" s="101"/>
      <c r="E130" s="101"/>
      <c r="F130" s="19"/>
      <c r="G130" s="19"/>
      <c r="H130" s="19"/>
      <c r="I130" s="101"/>
      <c r="J130" s="101"/>
      <c r="K130" s="27"/>
      <c r="L130" s="36"/>
      <c r="M130" s="4"/>
      <c r="N130" s="5"/>
      <c r="O130" s="36"/>
      <c r="P130" s="4"/>
      <c r="Q130" s="5"/>
      <c r="R130" s="32"/>
      <c r="S130" s="4"/>
      <c r="T130" s="5"/>
      <c r="U130" s="32"/>
      <c r="V130" s="4"/>
      <c r="W130" s="5"/>
      <c r="X130" s="40"/>
      <c r="Y130" s="36"/>
      <c r="Z130" s="5"/>
      <c r="AA130" s="40"/>
      <c r="AB130" s="36"/>
      <c r="AC130" s="5"/>
      <c r="AD130" s="4"/>
      <c r="AE130" s="4"/>
      <c r="AF130" s="5"/>
      <c r="AG130" s="4"/>
      <c r="AH130" s="4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11"/>
      <c r="BA130" s="21"/>
    </row>
    <row r="131" ht="12.75">
      <c r="BA131" s="22"/>
    </row>
    <row r="132" ht="12.75">
      <c r="BA132" s="22"/>
    </row>
    <row r="133" ht="12.75">
      <c r="BA133" s="22"/>
    </row>
    <row r="134" ht="12.75">
      <c r="BA134" s="22"/>
    </row>
    <row r="135" ht="12.75">
      <c r="BA135" s="22"/>
    </row>
    <row r="136" ht="12.75">
      <c r="BA136" s="22"/>
    </row>
    <row r="137" ht="12.75">
      <c r="BA137" s="22"/>
    </row>
    <row r="138" ht="12.75">
      <c r="BA138" s="22"/>
    </row>
    <row r="139" ht="12.75">
      <c r="BA139" s="22"/>
    </row>
    <row r="140" ht="12.75">
      <c r="BA140" s="22"/>
    </row>
    <row r="141" ht="12.75">
      <c r="BA141" s="22"/>
    </row>
    <row r="142" ht="12.75">
      <c r="BA142" s="22"/>
    </row>
    <row r="143" ht="12.75">
      <c r="BA143" s="22"/>
    </row>
    <row r="144" ht="12.75">
      <c r="BA144" s="22"/>
    </row>
    <row r="145" spans="2:53" ht="12.75">
      <c r="B145"/>
      <c r="C145" s="43"/>
      <c r="D145"/>
      <c r="E145"/>
      <c r="F145"/>
      <c r="G145"/>
      <c r="H145"/>
      <c r="I145"/>
      <c r="J145"/>
      <c r="K145"/>
      <c r="L145"/>
      <c r="M145"/>
      <c r="O145"/>
      <c r="P145"/>
      <c r="R145"/>
      <c r="S145"/>
      <c r="U145"/>
      <c r="V145"/>
      <c r="X145"/>
      <c r="Y145"/>
      <c r="AA145"/>
      <c r="AB145"/>
      <c r="AD145"/>
      <c r="AE145"/>
      <c r="AG145"/>
      <c r="AH145"/>
      <c r="AZ145"/>
      <c r="BA145" s="22"/>
    </row>
    <row r="146" spans="2:53" ht="12.75">
      <c r="B146"/>
      <c r="C146" s="43"/>
      <c r="D146"/>
      <c r="E146"/>
      <c r="F146"/>
      <c r="G146"/>
      <c r="H146"/>
      <c r="I146"/>
      <c r="J146"/>
      <c r="K146"/>
      <c r="L146"/>
      <c r="M146"/>
      <c r="O146"/>
      <c r="P146"/>
      <c r="R146"/>
      <c r="S146"/>
      <c r="U146"/>
      <c r="V146"/>
      <c r="X146"/>
      <c r="Y146"/>
      <c r="AA146"/>
      <c r="AB146"/>
      <c r="AD146"/>
      <c r="AE146"/>
      <c r="AG146"/>
      <c r="AH146"/>
      <c r="AZ146"/>
      <c r="BA146" s="22"/>
    </row>
    <row r="147" spans="2:53" ht="12.75">
      <c r="B147"/>
      <c r="C147" s="43"/>
      <c r="D147"/>
      <c r="E147"/>
      <c r="F147"/>
      <c r="G147"/>
      <c r="H147"/>
      <c r="I147"/>
      <c r="J147"/>
      <c r="K147"/>
      <c r="L147"/>
      <c r="M147"/>
      <c r="O147"/>
      <c r="P147"/>
      <c r="R147"/>
      <c r="S147"/>
      <c r="U147"/>
      <c r="V147"/>
      <c r="X147"/>
      <c r="Y147"/>
      <c r="AA147"/>
      <c r="AB147"/>
      <c r="AD147"/>
      <c r="AE147"/>
      <c r="AG147"/>
      <c r="AH147"/>
      <c r="AZ147"/>
      <c r="BA147" s="22"/>
    </row>
    <row r="148" spans="2:53" ht="12.75">
      <c r="B148"/>
      <c r="C148" s="43"/>
      <c r="D148"/>
      <c r="E148"/>
      <c r="F148"/>
      <c r="G148"/>
      <c r="H148"/>
      <c r="I148"/>
      <c r="J148"/>
      <c r="K148"/>
      <c r="L148"/>
      <c r="M148"/>
      <c r="O148"/>
      <c r="P148"/>
      <c r="R148"/>
      <c r="S148"/>
      <c r="U148"/>
      <c r="V148"/>
      <c r="X148"/>
      <c r="Y148"/>
      <c r="AA148"/>
      <c r="AB148"/>
      <c r="AD148"/>
      <c r="AE148"/>
      <c r="AG148"/>
      <c r="AH148"/>
      <c r="AZ148"/>
      <c r="BA148" s="22"/>
    </row>
    <row r="149" spans="2:53" ht="12.75">
      <c r="B149"/>
      <c r="C149" s="43"/>
      <c r="D149"/>
      <c r="E149"/>
      <c r="F149"/>
      <c r="G149"/>
      <c r="H149"/>
      <c r="I149"/>
      <c r="J149"/>
      <c r="K149"/>
      <c r="L149"/>
      <c r="M149"/>
      <c r="O149"/>
      <c r="P149"/>
      <c r="R149"/>
      <c r="S149"/>
      <c r="U149"/>
      <c r="V149"/>
      <c r="X149"/>
      <c r="Y149"/>
      <c r="AA149"/>
      <c r="AB149"/>
      <c r="AD149"/>
      <c r="AE149"/>
      <c r="AG149"/>
      <c r="AH149"/>
      <c r="AZ149"/>
      <c r="BA149" s="22"/>
    </row>
    <row r="150" spans="2:53" ht="12.75">
      <c r="B150"/>
      <c r="C150" s="43"/>
      <c r="D150"/>
      <c r="E150"/>
      <c r="F150"/>
      <c r="G150"/>
      <c r="H150"/>
      <c r="I150"/>
      <c r="J150"/>
      <c r="K150"/>
      <c r="L150"/>
      <c r="M150"/>
      <c r="O150"/>
      <c r="P150"/>
      <c r="R150"/>
      <c r="S150"/>
      <c r="U150"/>
      <c r="V150"/>
      <c r="X150"/>
      <c r="Y150"/>
      <c r="AA150"/>
      <c r="AB150"/>
      <c r="AD150"/>
      <c r="AE150"/>
      <c r="AG150"/>
      <c r="AH150"/>
      <c r="AZ150"/>
      <c r="BA150" s="22"/>
    </row>
    <row r="151" spans="2:53" ht="12.75">
      <c r="B151"/>
      <c r="C151" s="43"/>
      <c r="D151"/>
      <c r="E151"/>
      <c r="F151"/>
      <c r="G151"/>
      <c r="H151"/>
      <c r="I151"/>
      <c r="J151"/>
      <c r="K151"/>
      <c r="L151"/>
      <c r="M151"/>
      <c r="O151"/>
      <c r="P151"/>
      <c r="R151"/>
      <c r="S151"/>
      <c r="U151"/>
      <c r="V151"/>
      <c r="X151"/>
      <c r="Y151"/>
      <c r="AA151"/>
      <c r="AB151"/>
      <c r="AD151"/>
      <c r="AE151"/>
      <c r="AG151"/>
      <c r="AH151"/>
      <c r="AZ151"/>
      <c r="BA151" s="22"/>
    </row>
    <row r="152" spans="2:53" ht="12.75">
      <c r="B152"/>
      <c r="C152" s="43"/>
      <c r="D152"/>
      <c r="E152"/>
      <c r="F152"/>
      <c r="G152"/>
      <c r="H152"/>
      <c r="I152"/>
      <c r="J152"/>
      <c r="K152"/>
      <c r="L152"/>
      <c r="M152"/>
      <c r="O152"/>
      <c r="P152"/>
      <c r="R152"/>
      <c r="S152"/>
      <c r="U152"/>
      <c r="V152"/>
      <c r="X152"/>
      <c r="Y152"/>
      <c r="AA152"/>
      <c r="AB152"/>
      <c r="AD152"/>
      <c r="AE152"/>
      <c r="AG152"/>
      <c r="AH152"/>
      <c r="AZ152"/>
      <c r="BA152" s="22"/>
    </row>
    <row r="153" spans="2:53" ht="12.75">
      <c r="B153"/>
      <c r="C153" s="43"/>
      <c r="D153"/>
      <c r="E153"/>
      <c r="F153"/>
      <c r="G153"/>
      <c r="H153"/>
      <c r="I153"/>
      <c r="J153"/>
      <c r="K153"/>
      <c r="L153"/>
      <c r="M153"/>
      <c r="O153"/>
      <c r="P153"/>
      <c r="R153"/>
      <c r="S153"/>
      <c r="U153"/>
      <c r="V153"/>
      <c r="X153"/>
      <c r="Y153"/>
      <c r="AA153"/>
      <c r="AB153"/>
      <c r="AD153"/>
      <c r="AE153"/>
      <c r="AG153"/>
      <c r="AH153"/>
      <c r="AZ153"/>
      <c r="BA153" s="22"/>
    </row>
    <row r="154" spans="2:53" ht="12.75">
      <c r="B154"/>
      <c r="C154" s="43"/>
      <c r="D154"/>
      <c r="E154"/>
      <c r="F154"/>
      <c r="G154"/>
      <c r="H154"/>
      <c r="I154"/>
      <c r="J154"/>
      <c r="K154"/>
      <c r="L154"/>
      <c r="M154"/>
      <c r="O154"/>
      <c r="P154"/>
      <c r="R154"/>
      <c r="S154"/>
      <c r="U154"/>
      <c r="V154"/>
      <c r="X154"/>
      <c r="Y154"/>
      <c r="AA154"/>
      <c r="AB154"/>
      <c r="AD154"/>
      <c r="AE154"/>
      <c r="AG154"/>
      <c r="AH154"/>
      <c r="AZ154"/>
      <c r="BA154" s="22"/>
    </row>
    <row r="155" spans="2:53" ht="12.75">
      <c r="B155"/>
      <c r="C155" s="43"/>
      <c r="D155"/>
      <c r="E155"/>
      <c r="F155"/>
      <c r="G155"/>
      <c r="H155"/>
      <c r="I155"/>
      <c r="J155"/>
      <c r="K155"/>
      <c r="L155"/>
      <c r="M155"/>
      <c r="O155"/>
      <c r="P155"/>
      <c r="R155"/>
      <c r="S155"/>
      <c r="U155"/>
      <c r="V155"/>
      <c r="X155"/>
      <c r="Y155"/>
      <c r="AA155"/>
      <c r="AB155"/>
      <c r="AD155"/>
      <c r="AE155"/>
      <c r="AG155"/>
      <c r="AH155"/>
      <c r="AZ155"/>
      <c r="BA155" s="22"/>
    </row>
    <row r="156" spans="2:53" ht="12.75">
      <c r="B156"/>
      <c r="C156" s="43"/>
      <c r="D156"/>
      <c r="E156"/>
      <c r="F156"/>
      <c r="G156"/>
      <c r="H156"/>
      <c r="I156"/>
      <c r="J156"/>
      <c r="K156"/>
      <c r="L156"/>
      <c r="M156"/>
      <c r="O156"/>
      <c r="P156"/>
      <c r="R156"/>
      <c r="S156"/>
      <c r="U156"/>
      <c r="V156"/>
      <c r="X156"/>
      <c r="Y156"/>
      <c r="AA156"/>
      <c r="AB156"/>
      <c r="AD156"/>
      <c r="AE156"/>
      <c r="AG156"/>
      <c r="AH156"/>
      <c r="AZ156"/>
      <c r="BA156" s="22"/>
    </row>
    <row r="157" spans="2:53" ht="12.75">
      <c r="B157"/>
      <c r="C157" s="43"/>
      <c r="D157"/>
      <c r="E157"/>
      <c r="F157"/>
      <c r="G157"/>
      <c r="H157"/>
      <c r="I157"/>
      <c r="J157"/>
      <c r="K157"/>
      <c r="L157"/>
      <c r="M157"/>
      <c r="O157"/>
      <c r="P157"/>
      <c r="R157"/>
      <c r="S157"/>
      <c r="U157"/>
      <c r="V157"/>
      <c r="X157"/>
      <c r="Y157"/>
      <c r="AA157"/>
      <c r="AB157"/>
      <c r="AD157"/>
      <c r="AE157"/>
      <c r="AG157"/>
      <c r="AH157"/>
      <c r="AZ157"/>
      <c r="BA157" s="22"/>
    </row>
    <row r="158" spans="2:53" ht="12.75">
      <c r="B158"/>
      <c r="C158" s="43"/>
      <c r="D158"/>
      <c r="E158"/>
      <c r="F158"/>
      <c r="G158"/>
      <c r="H158"/>
      <c r="I158"/>
      <c r="J158"/>
      <c r="K158"/>
      <c r="L158"/>
      <c r="M158"/>
      <c r="O158"/>
      <c r="P158"/>
      <c r="R158"/>
      <c r="S158"/>
      <c r="U158"/>
      <c r="V158"/>
      <c r="X158"/>
      <c r="Y158"/>
      <c r="AA158"/>
      <c r="AB158"/>
      <c r="AD158"/>
      <c r="AE158"/>
      <c r="AG158"/>
      <c r="AH158"/>
      <c r="AZ158"/>
      <c r="BA158" s="22"/>
    </row>
    <row r="159" spans="2:53" ht="12.75">
      <c r="B159"/>
      <c r="C159" s="43"/>
      <c r="D159"/>
      <c r="E159"/>
      <c r="F159"/>
      <c r="G159"/>
      <c r="H159"/>
      <c r="I159"/>
      <c r="J159"/>
      <c r="K159"/>
      <c r="L159"/>
      <c r="M159"/>
      <c r="O159"/>
      <c r="P159"/>
      <c r="R159"/>
      <c r="S159"/>
      <c r="U159"/>
      <c r="V159"/>
      <c r="X159"/>
      <c r="Y159"/>
      <c r="AA159"/>
      <c r="AB159"/>
      <c r="AD159"/>
      <c r="AE159"/>
      <c r="AG159"/>
      <c r="AH159"/>
      <c r="AZ159"/>
      <c r="BA159" s="22"/>
    </row>
    <row r="160" spans="2:53" ht="12.75">
      <c r="B160"/>
      <c r="C160" s="43"/>
      <c r="D160"/>
      <c r="E160"/>
      <c r="F160"/>
      <c r="G160"/>
      <c r="H160"/>
      <c r="I160"/>
      <c r="J160"/>
      <c r="K160"/>
      <c r="L160"/>
      <c r="M160"/>
      <c r="O160"/>
      <c r="P160"/>
      <c r="R160"/>
      <c r="S160"/>
      <c r="U160"/>
      <c r="V160"/>
      <c r="X160"/>
      <c r="Y160"/>
      <c r="AA160"/>
      <c r="AB160"/>
      <c r="AD160"/>
      <c r="AE160"/>
      <c r="AG160"/>
      <c r="AH160"/>
      <c r="AZ160"/>
      <c r="BA160" s="22"/>
    </row>
    <row r="161" spans="2:53" ht="12.75">
      <c r="B161"/>
      <c r="C161" s="43"/>
      <c r="D161"/>
      <c r="E161"/>
      <c r="F161"/>
      <c r="G161"/>
      <c r="H161"/>
      <c r="I161"/>
      <c r="J161"/>
      <c r="K161"/>
      <c r="L161"/>
      <c r="M161"/>
      <c r="O161"/>
      <c r="P161"/>
      <c r="R161"/>
      <c r="S161"/>
      <c r="U161"/>
      <c r="V161"/>
      <c r="X161"/>
      <c r="Y161"/>
      <c r="AA161"/>
      <c r="AB161"/>
      <c r="AD161"/>
      <c r="AE161"/>
      <c r="AG161"/>
      <c r="AH161"/>
      <c r="AZ161"/>
      <c r="BA161" s="22"/>
    </row>
    <row r="162" spans="2:53" ht="12.75">
      <c r="B162"/>
      <c r="C162" s="43"/>
      <c r="D162"/>
      <c r="E162"/>
      <c r="F162"/>
      <c r="G162"/>
      <c r="H162"/>
      <c r="I162"/>
      <c r="J162"/>
      <c r="K162"/>
      <c r="L162"/>
      <c r="M162"/>
      <c r="O162"/>
      <c r="P162"/>
      <c r="R162"/>
      <c r="S162"/>
      <c r="U162"/>
      <c r="V162"/>
      <c r="X162"/>
      <c r="Y162"/>
      <c r="AA162"/>
      <c r="AB162"/>
      <c r="AD162"/>
      <c r="AE162"/>
      <c r="AG162"/>
      <c r="AH162"/>
      <c r="AZ162"/>
      <c r="BA162" s="22"/>
    </row>
    <row r="163" spans="2:53" ht="12.75">
      <c r="B163"/>
      <c r="C163" s="43"/>
      <c r="D163"/>
      <c r="E163"/>
      <c r="F163"/>
      <c r="G163"/>
      <c r="H163"/>
      <c r="I163"/>
      <c r="J163"/>
      <c r="K163"/>
      <c r="L163"/>
      <c r="M163"/>
      <c r="O163"/>
      <c r="P163"/>
      <c r="R163"/>
      <c r="S163"/>
      <c r="U163"/>
      <c r="V163"/>
      <c r="X163"/>
      <c r="Y163"/>
      <c r="AA163"/>
      <c r="AB163"/>
      <c r="AD163"/>
      <c r="AE163"/>
      <c r="AG163"/>
      <c r="AH163"/>
      <c r="AZ163"/>
      <c r="BA163" s="22"/>
    </row>
    <row r="164" spans="2:53" ht="12.75">
      <c r="B164"/>
      <c r="C164" s="43"/>
      <c r="D164"/>
      <c r="E164"/>
      <c r="F164"/>
      <c r="G164"/>
      <c r="H164"/>
      <c r="I164"/>
      <c r="J164"/>
      <c r="K164"/>
      <c r="L164"/>
      <c r="M164"/>
      <c r="O164"/>
      <c r="P164"/>
      <c r="R164"/>
      <c r="S164"/>
      <c r="U164"/>
      <c r="V164"/>
      <c r="X164"/>
      <c r="Y164"/>
      <c r="AA164"/>
      <c r="AB164"/>
      <c r="AD164"/>
      <c r="AE164"/>
      <c r="AG164"/>
      <c r="AH164"/>
      <c r="AZ164"/>
      <c r="BA164" s="22"/>
    </row>
    <row r="165" spans="2:53" ht="12.75">
      <c r="B165"/>
      <c r="C165" s="43"/>
      <c r="D165"/>
      <c r="E165"/>
      <c r="F165"/>
      <c r="G165"/>
      <c r="H165"/>
      <c r="I165"/>
      <c r="J165"/>
      <c r="K165"/>
      <c r="L165"/>
      <c r="M165"/>
      <c r="O165"/>
      <c r="P165"/>
      <c r="R165"/>
      <c r="S165"/>
      <c r="U165"/>
      <c r="V165"/>
      <c r="X165"/>
      <c r="Y165"/>
      <c r="AA165"/>
      <c r="AB165"/>
      <c r="AD165"/>
      <c r="AE165"/>
      <c r="AG165"/>
      <c r="AH165"/>
      <c r="AZ165"/>
      <c r="BA165" s="22"/>
    </row>
    <row r="166" spans="2:53" ht="12.75">
      <c r="B166"/>
      <c r="C166" s="43"/>
      <c r="D166"/>
      <c r="E166"/>
      <c r="F166"/>
      <c r="G166"/>
      <c r="H166"/>
      <c r="I166"/>
      <c r="J166"/>
      <c r="K166"/>
      <c r="L166"/>
      <c r="M166"/>
      <c r="O166"/>
      <c r="P166"/>
      <c r="R166"/>
      <c r="S166"/>
      <c r="U166"/>
      <c r="V166"/>
      <c r="X166"/>
      <c r="Y166"/>
      <c r="AA166"/>
      <c r="AB166"/>
      <c r="AD166"/>
      <c r="AE166"/>
      <c r="AG166"/>
      <c r="AH166"/>
      <c r="AZ166"/>
      <c r="BA166" s="22"/>
    </row>
    <row r="167" spans="2:53" ht="12.75">
      <c r="B167"/>
      <c r="C167" s="43"/>
      <c r="D167"/>
      <c r="E167"/>
      <c r="F167"/>
      <c r="G167"/>
      <c r="H167"/>
      <c r="I167"/>
      <c r="J167"/>
      <c r="K167"/>
      <c r="L167"/>
      <c r="M167"/>
      <c r="O167"/>
      <c r="P167"/>
      <c r="R167"/>
      <c r="S167"/>
      <c r="U167"/>
      <c r="V167"/>
      <c r="X167"/>
      <c r="Y167"/>
      <c r="AA167"/>
      <c r="AB167"/>
      <c r="AD167"/>
      <c r="AE167"/>
      <c r="AG167"/>
      <c r="AH167"/>
      <c r="AZ167"/>
      <c r="BA167" s="22"/>
    </row>
    <row r="168" spans="2:53" ht="12.75">
      <c r="B168"/>
      <c r="C168" s="43"/>
      <c r="D168"/>
      <c r="E168"/>
      <c r="F168"/>
      <c r="G168"/>
      <c r="H168"/>
      <c r="I168"/>
      <c r="J168"/>
      <c r="K168"/>
      <c r="L168"/>
      <c r="M168"/>
      <c r="O168"/>
      <c r="P168"/>
      <c r="R168"/>
      <c r="S168"/>
      <c r="U168"/>
      <c r="V168"/>
      <c r="X168"/>
      <c r="Y168"/>
      <c r="AA168"/>
      <c r="AB168"/>
      <c r="AD168"/>
      <c r="AE168"/>
      <c r="AG168"/>
      <c r="AH168"/>
      <c r="AZ168"/>
      <c r="BA168" s="22"/>
    </row>
    <row r="169" spans="2:53" ht="12.75">
      <c r="B169"/>
      <c r="C169" s="43"/>
      <c r="D169"/>
      <c r="E169"/>
      <c r="F169"/>
      <c r="G169"/>
      <c r="H169"/>
      <c r="I169"/>
      <c r="J169"/>
      <c r="K169"/>
      <c r="L169"/>
      <c r="M169"/>
      <c r="O169"/>
      <c r="P169"/>
      <c r="R169"/>
      <c r="S169"/>
      <c r="U169"/>
      <c r="V169"/>
      <c r="X169"/>
      <c r="Y169"/>
      <c r="AA169"/>
      <c r="AB169"/>
      <c r="AD169"/>
      <c r="AE169"/>
      <c r="AG169"/>
      <c r="AH169"/>
      <c r="AZ169"/>
      <c r="BA169" s="22"/>
    </row>
    <row r="170" spans="2:53" ht="12.75">
      <c r="B170"/>
      <c r="C170" s="43"/>
      <c r="D170"/>
      <c r="E170"/>
      <c r="F170"/>
      <c r="G170"/>
      <c r="H170"/>
      <c r="I170"/>
      <c r="J170"/>
      <c r="K170"/>
      <c r="L170"/>
      <c r="M170"/>
      <c r="O170"/>
      <c r="P170"/>
      <c r="R170"/>
      <c r="S170"/>
      <c r="U170"/>
      <c r="V170"/>
      <c r="X170"/>
      <c r="Y170"/>
      <c r="AA170"/>
      <c r="AB170"/>
      <c r="AD170"/>
      <c r="AE170"/>
      <c r="AG170"/>
      <c r="AH170"/>
      <c r="AZ170"/>
      <c r="BA170" s="22"/>
    </row>
    <row r="171" spans="2:53" ht="12.75">
      <c r="B171"/>
      <c r="C171" s="43"/>
      <c r="D171"/>
      <c r="E171"/>
      <c r="F171"/>
      <c r="G171"/>
      <c r="H171"/>
      <c r="I171"/>
      <c r="J171"/>
      <c r="K171"/>
      <c r="L171"/>
      <c r="M171"/>
      <c r="O171"/>
      <c r="P171"/>
      <c r="R171"/>
      <c r="S171"/>
      <c r="U171"/>
      <c r="V171"/>
      <c r="X171"/>
      <c r="Y171"/>
      <c r="AA171"/>
      <c r="AB171"/>
      <c r="AD171"/>
      <c r="AE171"/>
      <c r="AG171"/>
      <c r="AH171"/>
      <c r="AZ171"/>
      <c r="BA171" s="22"/>
    </row>
    <row r="172" spans="2:53" ht="12.75">
      <c r="B172"/>
      <c r="C172" s="43"/>
      <c r="D172"/>
      <c r="E172"/>
      <c r="F172"/>
      <c r="G172"/>
      <c r="H172"/>
      <c r="I172"/>
      <c r="J172"/>
      <c r="K172"/>
      <c r="L172"/>
      <c r="M172"/>
      <c r="O172"/>
      <c r="P172"/>
      <c r="R172"/>
      <c r="S172"/>
      <c r="U172"/>
      <c r="V172"/>
      <c r="X172"/>
      <c r="Y172"/>
      <c r="AA172"/>
      <c r="AB172"/>
      <c r="AD172"/>
      <c r="AE172"/>
      <c r="AG172"/>
      <c r="AH172"/>
      <c r="AZ172"/>
      <c r="BA172" s="22"/>
    </row>
    <row r="173" spans="2:53" ht="12.75">
      <c r="B173"/>
      <c r="C173" s="43"/>
      <c r="D173"/>
      <c r="E173"/>
      <c r="F173"/>
      <c r="G173"/>
      <c r="H173"/>
      <c r="I173"/>
      <c r="J173"/>
      <c r="K173"/>
      <c r="L173"/>
      <c r="M173"/>
      <c r="O173"/>
      <c r="P173"/>
      <c r="R173"/>
      <c r="S173"/>
      <c r="U173"/>
      <c r="V173"/>
      <c r="X173"/>
      <c r="Y173"/>
      <c r="AA173"/>
      <c r="AB173"/>
      <c r="AD173"/>
      <c r="AE173"/>
      <c r="AG173"/>
      <c r="AH173"/>
      <c r="AZ173"/>
      <c r="BA173" s="22"/>
    </row>
    <row r="174" spans="2:53" ht="12.75">
      <c r="B174"/>
      <c r="C174" s="43"/>
      <c r="D174"/>
      <c r="E174"/>
      <c r="F174"/>
      <c r="G174"/>
      <c r="H174"/>
      <c r="I174"/>
      <c r="J174"/>
      <c r="K174"/>
      <c r="L174"/>
      <c r="M174"/>
      <c r="O174"/>
      <c r="P174"/>
      <c r="R174"/>
      <c r="S174"/>
      <c r="U174"/>
      <c r="V174"/>
      <c r="X174"/>
      <c r="Y174"/>
      <c r="AA174"/>
      <c r="AB174"/>
      <c r="AD174"/>
      <c r="AE174"/>
      <c r="AG174"/>
      <c r="AH174"/>
      <c r="AZ174"/>
      <c r="BA174" s="22"/>
    </row>
    <row r="175" spans="2:53" ht="12.75">
      <c r="B175"/>
      <c r="C175" s="43"/>
      <c r="D175"/>
      <c r="E175"/>
      <c r="F175"/>
      <c r="G175"/>
      <c r="H175"/>
      <c r="I175"/>
      <c r="J175"/>
      <c r="K175"/>
      <c r="L175"/>
      <c r="M175"/>
      <c r="O175"/>
      <c r="P175"/>
      <c r="R175"/>
      <c r="S175"/>
      <c r="U175"/>
      <c r="V175"/>
      <c r="X175"/>
      <c r="Y175"/>
      <c r="AA175"/>
      <c r="AB175"/>
      <c r="AD175"/>
      <c r="AE175"/>
      <c r="AG175"/>
      <c r="AH175"/>
      <c r="AZ175"/>
      <c r="BA175" s="22"/>
    </row>
    <row r="176" spans="2:53" ht="12.75">
      <c r="B176"/>
      <c r="C176" s="43"/>
      <c r="D176"/>
      <c r="E176"/>
      <c r="F176"/>
      <c r="G176"/>
      <c r="H176"/>
      <c r="I176"/>
      <c r="J176"/>
      <c r="K176"/>
      <c r="L176"/>
      <c r="M176"/>
      <c r="O176"/>
      <c r="P176"/>
      <c r="R176"/>
      <c r="S176"/>
      <c r="U176"/>
      <c r="V176"/>
      <c r="X176"/>
      <c r="Y176"/>
      <c r="AA176"/>
      <c r="AB176"/>
      <c r="AD176"/>
      <c r="AE176"/>
      <c r="AG176"/>
      <c r="AH176"/>
      <c r="AZ176"/>
      <c r="BA176" s="22"/>
    </row>
    <row r="177" spans="2:53" ht="12.75">
      <c r="B177"/>
      <c r="C177" s="43"/>
      <c r="D177"/>
      <c r="E177"/>
      <c r="F177"/>
      <c r="G177"/>
      <c r="H177"/>
      <c r="I177"/>
      <c r="J177"/>
      <c r="K177"/>
      <c r="L177"/>
      <c r="M177"/>
      <c r="O177"/>
      <c r="P177"/>
      <c r="R177"/>
      <c r="S177"/>
      <c r="U177"/>
      <c r="V177"/>
      <c r="X177"/>
      <c r="Y177"/>
      <c r="AA177"/>
      <c r="AB177"/>
      <c r="AD177"/>
      <c r="AE177"/>
      <c r="AG177"/>
      <c r="AH177"/>
      <c r="AZ177"/>
      <c r="BA177" s="22"/>
    </row>
    <row r="178" spans="2:53" ht="12.75">
      <c r="B178"/>
      <c r="C178" s="43"/>
      <c r="D178"/>
      <c r="E178"/>
      <c r="F178"/>
      <c r="G178"/>
      <c r="H178"/>
      <c r="I178"/>
      <c r="J178"/>
      <c r="K178"/>
      <c r="L178"/>
      <c r="M178"/>
      <c r="O178"/>
      <c r="P178"/>
      <c r="R178"/>
      <c r="S178"/>
      <c r="U178"/>
      <c r="V178"/>
      <c r="X178"/>
      <c r="Y178"/>
      <c r="AA178"/>
      <c r="AB178"/>
      <c r="AD178"/>
      <c r="AE178"/>
      <c r="AG178"/>
      <c r="AH178"/>
      <c r="AZ178"/>
      <c r="BA178" s="22"/>
    </row>
    <row r="179" spans="2:53" ht="12.75">
      <c r="B179"/>
      <c r="C179" s="43"/>
      <c r="D179"/>
      <c r="E179"/>
      <c r="F179"/>
      <c r="G179"/>
      <c r="H179"/>
      <c r="I179"/>
      <c r="J179"/>
      <c r="K179"/>
      <c r="L179"/>
      <c r="M179"/>
      <c r="O179"/>
      <c r="P179"/>
      <c r="R179"/>
      <c r="S179"/>
      <c r="U179"/>
      <c r="V179"/>
      <c r="X179"/>
      <c r="Y179"/>
      <c r="AA179"/>
      <c r="AB179"/>
      <c r="AD179"/>
      <c r="AE179"/>
      <c r="AG179"/>
      <c r="AH179"/>
      <c r="AZ179"/>
      <c r="BA179" s="22"/>
    </row>
    <row r="180" spans="2:53" ht="12.75">
      <c r="B180"/>
      <c r="C180" s="43"/>
      <c r="D180"/>
      <c r="E180"/>
      <c r="F180"/>
      <c r="G180"/>
      <c r="H180"/>
      <c r="I180"/>
      <c r="J180"/>
      <c r="K180"/>
      <c r="L180"/>
      <c r="M180"/>
      <c r="O180"/>
      <c r="P180"/>
      <c r="R180"/>
      <c r="S180"/>
      <c r="U180"/>
      <c r="V180"/>
      <c r="X180"/>
      <c r="Y180"/>
      <c r="AA180"/>
      <c r="AB180"/>
      <c r="AD180"/>
      <c r="AE180"/>
      <c r="AG180"/>
      <c r="AH180"/>
      <c r="AZ180"/>
      <c r="BA180" s="22"/>
    </row>
    <row r="181" spans="2:53" ht="12.75">
      <c r="B181"/>
      <c r="C181" s="43"/>
      <c r="D181"/>
      <c r="E181"/>
      <c r="F181"/>
      <c r="G181"/>
      <c r="H181"/>
      <c r="I181"/>
      <c r="J181"/>
      <c r="K181"/>
      <c r="L181"/>
      <c r="M181"/>
      <c r="O181"/>
      <c r="P181"/>
      <c r="R181"/>
      <c r="S181"/>
      <c r="U181"/>
      <c r="V181"/>
      <c r="X181"/>
      <c r="Y181"/>
      <c r="AA181"/>
      <c r="AB181"/>
      <c r="AD181"/>
      <c r="AE181"/>
      <c r="AG181"/>
      <c r="AH181"/>
      <c r="AZ181"/>
      <c r="BA181" s="22"/>
    </row>
    <row r="182" spans="2:53" ht="12.75">
      <c r="B182"/>
      <c r="C182" s="43"/>
      <c r="D182"/>
      <c r="E182"/>
      <c r="F182"/>
      <c r="G182"/>
      <c r="H182"/>
      <c r="I182"/>
      <c r="J182"/>
      <c r="K182"/>
      <c r="L182"/>
      <c r="M182"/>
      <c r="O182"/>
      <c r="P182"/>
      <c r="R182"/>
      <c r="S182"/>
      <c r="U182"/>
      <c r="V182"/>
      <c r="X182"/>
      <c r="Y182"/>
      <c r="AA182"/>
      <c r="AB182"/>
      <c r="AD182"/>
      <c r="AE182"/>
      <c r="AG182"/>
      <c r="AH182"/>
      <c r="AZ182"/>
      <c r="BA182" s="22"/>
    </row>
    <row r="183" spans="2:53" ht="12.75">
      <c r="B183"/>
      <c r="C183" s="43"/>
      <c r="D183"/>
      <c r="E183"/>
      <c r="F183"/>
      <c r="G183"/>
      <c r="H183"/>
      <c r="I183"/>
      <c r="J183"/>
      <c r="K183"/>
      <c r="L183"/>
      <c r="M183"/>
      <c r="O183"/>
      <c r="P183"/>
      <c r="R183"/>
      <c r="S183"/>
      <c r="U183"/>
      <c r="V183"/>
      <c r="X183"/>
      <c r="Y183"/>
      <c r="AA183"/>
      <c r="AB183"/>
      <c r="AD183"/>
      <c r="AE183"/>
      <c r="AG183"/>
      <c r="AH183"/>
      <c r="AZ183"/>
      <c r="BA183" s="22"/>
    </row>
    <row r="184" spans="2:53" ht="12.75">
      <c r="B184"/>
      <c r="C184" s="43"/>
      <c r="D184"/>
      <c r="E184"/>
      <c r="F184"/>
      <c r="G184"/>
      <c r="H184"/>
      <c r="I184"/>
      <c r="J184"/>
      <c r="K184"/>
      <c r="L184"/>
      <c r="M184"/>
      <c r="O184"/>
      <c r="P184"/>
      <c r="R184"/>
      <c r="S184"/>
      <c r="U184"/>
      <c r="V184"/>
      <c r="X184"/>
      <c r="Y184"/>
      <c r="AA184"/>
      <c r="AB184"/>
      <c r="AD184"/>
      <c r="AE184"/>
      <c r="AG184"/>
      <c r="AH184"/>
      <c r="AZ184"/>
      <c r="BA184" s="22"/>
    </row>
    <row r="185" spans="2:53" ht="12.75">
      <c r="B185"/>
      <c r="C185" s="43"/>
      <c r="D185"/>
      <c r="E185"/>
      <c r="F185"/>
      <c r="G185"/>
      <c r="H185"/>
      <c r="I185"/>
      <c r="J185"/>
      <c r="K185"/>
      <c r="L185"/>
      <c r="M185"/>
      <c r="O185"/>
      <c r="P185"/>
      <c r="R185"/>
      <c r="S185"/>
      <c r="U185"/>
      <c r="V185"/>
      <c r="X185"/>
      <c r="Y185"/>
      <c r="AA185"/>
      <c r="AB185"/>
      <c r="AD185"/>
      <c r="AE185"/>
      <c r="AG185"/>
      <c r="AH185"/>
      <c r="AZ185"/>
      <c r="BA185" s="22"/>
    </row>
    <row r="186" spans="2:53" ht="12.75">
      <c r="B186"/>
      <c r="C186" s="43"/>
      <c r="D186"/>
      <c r="E186"/>
      <c r="F186"/>
      <c r="G186"/>
      <c r="H186"/>
      <c r="I186"/>
      <c r="J186"/>
      <c r="K186"/>
      <c r="L186"/>
      <c r="M186"/>
      <c r="O186"/>
      <c r="P186"/>
      <c r="R186"/>
      <c r="S186"/>
      <c r="U186"/>
      <c r="V186"/>
      <c r="X186"/>
      <c r="Y186"/>
      <c r="AA186"/>
      <c r="AB186"/>
      <c r="AD186"/>
      <c r="AE186"/>
      <c r="AG186"/>
      <c r="AH186"/>
      <c r="AZ186"/>
      <c r="BA186" s="22"/>
    </row>
    <row r="187" spans="2:53" ht="12.75">
      <c r="B187"/>
      <c r="C187" s="43"/>
      <c r="D187"/>
      <c r="E187"/>
      <c r="F187"/>
      <c r="G187"/>
      <c r="H187"/>
      <c r="I187"/>
      <c r="J187"/>
      <c r="K187"/>
      <c r="L187"/>
      <c r="M187"/>
      <c r="O187"/>
      <c r="P187"/>
      <c r="R187"/>
      <c r="S187"/>
      <c r="U187"/>
      <c r="V187"/>
      <c r="X187"/>
      <c r="Y187"/>
      <c r="AA187"/>
      <c r="AB187"/>
      <c r="AD187"/>
      <c r="AE187"/>
      <c r="AG187"/>
      <c r="AH187"/>
      <c r="AZ187"/>
      <c r="BA187" s="22"/>
    </row>
    <row r="188" spans="2:53" ht="12.75">
      <c r="B188"/>
      <c r="C188" s="43"/>
      <c r="D188"/>
      <c r="E188"/>
      <c r="F188"/>
      <c r="G188"/>
      <c r="H188"/>
      <c r="I188"/>
      <c r="J188"/>
      <c r="K188"/>
      <c r="L188"/>
      <c r="M188"/>
      <c r="O188"/>
      <c r="P188"/>
      <c r="R188"/>
      <c r="S188"/>
      <c r="U188"/>
      <c r="V188"/>
      <c r="X188"/>
      <c r="Y188"/>
      <c r="AA188"/>
      <c r="AB188"/>
      <c r="AD188"/>
      <c r="AE188"/>
      <c r="AG188"/>
      <c r="AH188"/>
      <c r="AZ188"/>
      <c r="BA188" s="22"/>
    </row>
    <row r="189" spans="2:53" ht="12.75">
      <c r="B189"/>
      <c r="C189" s="43"/>
      <c r="D189"/>
      <c r="E189"/>
      <c r="F189"/>
      <c r="G189"/>
      <c r="H189"/>
      <c r="I189"/>
      <c r="J189"/>
      <c r="K189"/>
      <c r="L189"/>
      <c r="M189"/>
      <c r="O189"/>
      <c r="P189"/>
      <c r="R189"/>
      <c r="S189"/>
      <c r="U189"/>
      <c r="V189"/>
      <c r="X189"/>
      <c r="Y189"/>
      <c r="AA189"/>
      <c r="AB189"/>
      <c r="AD189"/>
      <c r="AE189"/>
      <c r="AG189"/>
      <c r="AH189"/>
      <c r="AZ189"/>
      <c r="BA189" s="22"/>
    </row>
    <row r="190" spans="2:53" ht="12.75">
      <c r="B190"/>
      <c r="C190" s="43"/>
      <c r="D190"/>
      <c r="E190"/>
      <c r="F190"/>
      <c r="G190"/>
      <c r="H190"/>
      <c r="I190"/>
      <c r="J190"/>
      <c r="K190"/>
      <c r="L190"/>
      <c r="M190"/>
      <c r="O190"/>
      <c r="P190"/>
      <c r="R190"/>
      <c r="S190"/>
      <c r="U190"/>
      <c r="V190"/>
      <c r="X190"/>
      <c r="Y190"/>
      <c r="AA190"/>
      <c r="AB190"/>
      <c r="AD190"/>
      <c r="AE190"/>
      <c r="AG190"/>
      <c r="AH190"/>
      <c r="AZ190"/>
      <c r="BA190" s="22"/>
    </row>
    <row r="191" spans="2:53" ht="12.75">
      <c r="B191"/>
      <c r="C191" s="43"/>
      <c r="D191"/>
      <c r="E191"/>
      <c r="F191"/>
      <c r="G191"/>
      <c r="H191"/>
      <c r="I191"/>
      <c r="J191"/>
      <c r="K191"/>
      <c r="L191"/>
      <c r="M191"/>
      <c r="O191"/>
      <c r="P191"/>
      <c r="R191"/>
      <c r="S191"/>
      <c r="U191"/>
      <c r="V191"/>
      <c r="X191"/>
      <c r="Y191"/>
      <c r="AA191"/>
      <c r="AB191"/>
      <c r="AD191"/>
      <c r="AE191"/>
      <c r="AG191"/>
      <c r="AH191"/>
      <c r="AZ191"/>
      <c r="BA191" s="22"/>
    </row>
    <row r="192" spans="2:53" ht="12.75">
      <c r="B192"/>
      <c r="C192" s="43"/>
      <c r="D192"/>
      <c r="E192"/>
      <c r="F192"/>
      <c r="G192"/>
      <c r="H192"/>
      <c r="I192"/>
      <c r="J192"/>
      <c r="K192"/>
      <c r="L192"/>
      <c r="M192"/>
      <c r="O192"/>
      <c r="P192"/>
      <c r="R192"/>
      <c r="S192"/>
      <c r="U192"/>
      <c r="V192"/>
      <c r="X192"/>
      <c r="Y192"/>
      <c r="AA192"/>
      <c r="AB192"/>
      <c r="AD192"/>
      <c r="AE192"/>
      <c r="AG192"/>
      <c r="AH192"/>
      <c r="AZ192"/>
      <c r="BA192" s="22"/>
    </row>
    <row r="193" spans="2:53" ht="12.75">
      <c r="B193"/>
      <c r="C193" s="43"/>
      <c r="D193"/>
      <c r="E193"/>
      <c r="F193"/>
      <c r="G193"/>
      <c r="H193"/>
      <c r="I193"/>
      <c r="J193"/>
      <c r="K193"/>
      <c r="L193"/>
      <c r="M193"/>
      <c r="O193"/>
      <c r="P193"/>
      <c r="R193"/>
      <c r="S193"/>
      <c r="U193"/>
      <c r="V193"/>
      <c r="X193"/>
      <c r="Y193"/>
      <c r="AA193"/>
      <c r="AB193"/>
      <c r="AD193"/>
      <c r="AE193"/>
      <c r="AG193"/>
      <c r="AH193"/>
      <c r="AZ193"/>
      <c r="BA193" s="22"/>
    </row>
    <row r="194" spans="2:53" ht="12.75">
      <c r="B194"/>
      <c r="C194" s="43"/>
      <c r="D194"/>
      <c r="E194"/>
      <c r="F194"/>
      <c r="G194"/>
      <c r="H194"/>
      <c r="I194"/>
      <c r="J194"/>
      <c r="K194"/>
      <c r="L194"/>
      <c r="M194"/>
      <c r="O194"/>
      <c r="P194"/>
      <c r="R194"/>
      <c r="S194"/>
      <c r="U194"/>
      <c r="V194"/>
      <c r="X194"/>
      <c r="Y194"/>
      <c r="AA194"/>
      <c r="AB194"/>
      <c r="AD194"/>
      <c r="AE194"/>
      <c r="AG194"/>
      <c r="AH194"/>
      <c r="AZ194"/>
      <c r="BA194" s="22"/>
    </row>
    <row r="195" spans="2:53" ht="12.75">
      <c r="B195"/>
      <c r="C195" s="43"/>
      <c r="D195"/>
      <c r="E195"/>
      <c r="F195"/>
      <c r="G195"/>
      <c r="H195"/>
      <c r="I195"/>
      <c r="J195"/>
      <c r="K195"/>
      <c r="L195"/>
      <c r="M195"/>
      <c r="O195"/>
      <c r="P195"/>
      <c r="R195"/>
      <c r="S195"/>
      <c r="U195"/>
      <c r="V195"/>
      <c r="X195"/>
      <c r="Y195"/>
      <c r="AA195"/>
      <c r="AB195"/>
      <c r="AD195"/>
      <c r="AE195"/>
      <c r="AG195"/>
      <c r="AH195"/>
      <c r="AZ195"/>
      <c r="BA195" s="22"/>
    </row>
    <row r="196" spans="2:53" ht="12.75">
      <c r="B196"/>
      <c r="C196" s="43"/>
      <c r="D196"/>
      <c r="E196"/>
      <c r="F196"/>
      <c r="G196"/>
      <c r="H196"/>
      <c r="I196"/>
      <c r="J196"/>
      <c r="K196"/>
      <c r="L196"/>
      <c r="M196"/>
      <c r="O196"/>
      <c r="P196"/>
      <c r="R196"/>
      <c r="S196"/>
      <c r="U196"/>
      <c r="V196"/>
      <c r="X196"/>
      <c r="Y196"/>
      <c r="AA196"/>
      <c r="AB196"/>
      <c r="AD196"/>
      <c r="AE196"/>
      <c r="AG196"/>
      <c r="AH196"/>
      <c r="AZ196"/>
      <c r="BA196" s="22"/>
    </row>
    <row r="197" spans="2:53" ht="12.75">
      <c r="B197"/>
      <c r="C197" s="43"/>
      <c r="D197"/>
      <c r="E197"/>
      <c r="F197"/>
      <c r="G197"/>
      <c r="H197"/>
      <c r="I197"/>
      <c r="J197"/>
      <c r="K197"/>
      <c r="L197"/>
      <c r="M197"/>
      <c r="O197"/>
      <c r="P197"/>
      <c r="R197"/>
      <c r="S197"/>
      <c r="U197"/>
      <c r="V197"/>
      <c r="X197"/>
      <c r="Y197"/>
      <c r="AA197"/>
      <c r="AB197"/>
      <c r="AD197"/>
      <c r="AE197"/>
      <c r="AG197"/>
      <c r="AH197"/>
      <c r="AZ197"/>
      <c r="BA197" s="22"/>
    </row>
    <row r="198" spans="2:53" ht="12.75">
      <c r="B198"/>
      <c r="C198" s="43"/>
      <c r="D198"/>
      <c r="E198"/>
      <c r="F198"/>
      <c r="G198"/>
      <c r="H198"/>
      <c r="I198"/>
      <c r="J198"/>
      <c r="K198"/>
      <c r="L198"/>
      <c r="M198"/>
      <c r="O198"/>
      <c r="P198"/>
      <c r="R198"/>
      <c r="S198"/>
      <c r="U198"/>
      <c r="V198"/>
      <c r="X198"/>
      <c r="Y198"/>
      <c r="AA198"/>
      <c r="AB198"/>
      <c r="AD198"/>
      <c r="AE198"/>
      <c r="AG198"/>
      <c r="AH198"/>
      <c r="AZ198"/>
      <c r="BA198" s="22"/>
    </row>
    <row r="199" spans="2:53" ht="12.75">
      <c r="B199"/>
      <c r="C199" s="43"/>
      <c r="D199"/>
      <c r="E199"/>
      <c r="F199"/>
      <c r="G199"/>
      <c r="H199"/>
      <c r="I199"/>
      <c r="J199"/>
      <c r="K199"/>
      <c r="L199"/>
      <c r="M199"/>
      <c r="O199"/>
      <c r="P199"/>
      <c r="R199"/>
      <c r="S199"/>
      <c r="U199"/>
      <c r="V199"/>
      <c r="X199"/>
      <c r="Y199"/>
      <c r="AA199"/>
      <c r="AB199"/>
      <c r="AD199"/>
      <c r="AE199"/>
      <c r="AG199"/>
      <c r="AH199"/>
      <c r="AZ199"/>
      <c r="BA199" s="22"/>
    </row>
    <row r="200" spans="2:53" ht="12.75">
      <c r="B200"/>
      <c r="C200" s="43"/>
      <c r="D200"/>
      <c r="E200"/>
      <c r="F200"/>
      <c r="G200"/>
      <c r="H200"/>
      <c r="I200"/>
      <c r="J200"/>
      <c r="K200"/>
      <c r="L200"/>
      <c r="M200"/>
      <c r="O200"/>
      <c r="P200"/>
      <c r="R200"/>
      <c r="S200"/>
      <c r="U200"/>
      <c r="V200"/>
      <c r="X200"/>
      <c r="Y200"/>
      <c r="AA200"/>
      <c r="AB200"/>
      <c r="AD200"/>
      <c r="AE200"/>
      <c r="AG200"/>
      <c r="AH200"/>
      <c r="AZ200"/>
      <c r="BA200" s="22"/>
    </row>
    <row r="201" spans="2:53" ht="12.75">
      <c r="B201"/>
      <c r="C201" s="43"/>
      <c r="D201"/>
      <c r="E201"/>
      <c r="F201"/>
      <c r="G201"/>
      <c r="H201"/>
      <c r="I201"/>
      <c r="J201"/>
      <c r="K201"/>
      <c r="L201"/>
      <c r="M201"/>
      <c r="O201"/>
      <c r="P201"/>
      <c r="R201"/>
      <c r="S201"/>
      <c r="U201"/>
      <c r="V201"/>
      <c r="X201"/>
      <c r="Y201"/>
      <c r="AA201"/>
      <c r="AB201"/>
      <c r="AD201"/>
      <c r="AE201"/>
      <c r="AG201"/>
      <c r="AH201"/>
      <c r="AZ201"/>
      <c r="BA201" s="22"/>
    </row>
    <row r="202" spans="2:53" ht="12.75">
      <c r="B202"/>
      <c r="C202" s="43"/>
      <c r="D202"/>
      <c r="E202"/>
      <c r="F202"/>
      <c r="G202"/>
      <c r="H202"/>
      <c r="I202"/>
      <c r="J202"/>
      <c r="K202"/>
      <c r="L202"/>
      <c r="M202"/>
      <c r="O202"/>
      <c r="P202"/>
      <c r="R202"/>
      <c r="S202"/>
      <c r="U202"/>
      <c r="V202"/>
      <c r="X202"/>
      <c r="Y202"/>
      <c r="AA202"/>
      <c r="AB202"/>
      <c r="AD202"/>
      <c r="AE202"/>
      <c r="AG202"/>
      <c r="AH202"/>
      <c r="AZ202"/>
      <c r="BA202" s="22"/>
    </row>
    <row r="203" spans="2:53" ht="12.75">
      <c r="B203"/>
      <c r="C203" s="43"/>
      <c r="D203"/>
      <c r="E203"/>
      <c r="F203"/>
      <c r="G203"/>
      <c r="H203"/>
      <c r="I203"/>
      <c r="J203"/>
      <c r="K203"/>
      <c r="L203"/>
      <c r="M203"/>
      <c r="O203"/>
      <c r="P203"/>
      <c r="R203"/>
      <c r="S203"/>
      <c r="U203"/>
      <c r="V203"/>
      <c r="X203"/>
      <c r="Y203"/>
      <c r="AA203"/>
      <c r="AB203"/>
      <c r="AD203"/>
      <c r="AE203"/>
      <c r="AG203"/>
      <c r="AH203"/>
      <c r="AZ203"/>
      <c r="BA203" s="22"/>
    </row>
    <row r="204" spans="2:53" ht="12.75">
      <c r="B204"/>
      <c r="C204" s="43"/>
      <c r="D204"/>
      <c r="E204"/>
      <c r="F204"/>
      <c r="G204"/>
      <c r="H204"/>
      <c r="I204"/>
      <c r="J204"/>
      <c r="K204"/>
      <c r="L204"/>
      <c r="M204"/>
      <c r="O204"/>
      <c r="P204"/>
      <c r="R204"/>
      <c r="S204"/>
      <c r="U204"/>
      <c r="V204"/>
      <c r="X204"/>
      <c r="Y204"/>
      <c r="AA204"/>
      <c r="AB204"/>
      <c r="AD204"/>
      <c r="AE204"/>
      <c r="AG204"/>
      <c r="AH204"/>
      <c r="AZ204"/>
      <c r="BA204" s="22"/>
    </row>
    <row r="205" spans="2:53" ht="12.75">
      <c r="B205"/>
      <c r="C205" s="43"/>
      <c r="D205"/>
      <c r="E205"/>
      <c r="F205"/>
      <c r="G205"/>
      <c r="H205"/>
      <c r="I205"/>
      <c r="J205"/>
      <c r="K205"/>
      <c r="L205"/>
      <c r="M205"/>
      <c r="O205"/>
      <c r="P205"/>
      <c r="R205"/>
      <c r="S205"/>
      <c r="U205"/>
      <c r="V205"/>
      <c r="X205"/>
      <c r="Y205"/>
      <c r="AA205"/>
      <c r="AB205"/>
      <c r="AD205"/>
      <c r="AE205"/>
      <c r="AG205"/>
      <c r="AH205"/>
      <c r="AZ205"/>
      <c r="BA205" s="22"/>
    </row>
    <row r="206" spans="2:53" ht="12.75">
      <c r="B206"/>
      <c r="C206" s="43"/>
      <c r="D206"/>
      <c r="E206"/>
      <c r="F206"/>
      <c r="G206"/>
      <c r="H206"/>
      <c r="I206"/>
      <c r="J206"/>
      <c r="K206"/>
      <c r="L206"/>
      <c r="M206"/>
      <c r="O206"/>
      <c r="P206"/>
      <c r="R206"/>
      <c r="S206"/>
      <c r="U206"/>
      <c r="V206"/>
      <c r="X206"/>
      <c r="Y206"/>
      <c r="AA206"/>
      <c r="AB206"/>
      <c r="AD206"/>
      <c r="AE206"/>
      <c r="AG206"/>
      <c r="AH206"/>
      <c r="AZ206"/>
      <c r="BA206" s="22"/>
    </row>
    <row r="207" spans="2:53" ht="12.75">
      <c r="B207"/>
      <c r="C207" s="43"/>
      <c r="D207"/>
      <c r="E207"/>
      <c r="F207"/>
      <c r="G207"/>
      <c r="H207"/>
      <c r="I207"/>
      <c r="J207"/>
      <c r="K207"/>
      <c r="L207"/>
      <c r="M207"/>
      <c r="O207"/>
      <c r="P207"/>
      <c r="R207"/>
      <c r="S207"/>
      <c r="U207"/>
      <c r="V207"/>
      <c r="X207"/>
      <c r="Y207"/>
      <c r="AA207"/>
      <c r="AB207"/>
      <c r="AD207"/>
      <c r="AE207"/>
      <c r="AG207"/>
      <c r="AH207"/>
      <c r="AZ207"/>
      <c r="BA207" s="22"/>
    </row>
    <row r="208" spans="2:53" ht="12.75">
      <c r="B208"/>
      <c r="C208" s="43"/>
      <c r="D208"/>
      <c r="E208"/>
      <c r="F208"/>
      <c r="G208"/>
      <c r="H208"/>
      <c r="I208"/>
      <c r="J208"/>
      <c r="K208"/>
      <c r="L208"/>
      <c r="M208"/>
      <c r="O208"/>
      <c r="P208"/>
      <c r="R208"/>
      <c r="S208"/>
      <c r="U208"/>
      <c r="V208"/>
      <c r="X208"/>
      <c r="Y208"/>
      <c r="AA208"/>
      <c r="AB208"/>
      <c r="AD208"/>
      <c r="AE208"/>
      <c r="AG208"/>
      <c r="AH208"/>
      <c r="AZ208"/>
      <c r="BA208" s="22"/>
    </row>
    <row r="209" spans="2:53" ht="12.75">
      <c r="B209"/>
      <c r="C209" s="43"/>
      <c r="D209"/>
      <c r="E209"/>
      <c r="F209"/>
      <c r="G209"/>
      <c r="H209"/>
      <c r="I209"/>
      <c r="J209"/>
      <c r="K209"/>
      <c r="L209"/>
      <c r="M209"/>
      <c r="O209"/>
      <c r="P209"/>
      <c r="R209"/>
      <c r="S209"/>
      <c r="U209"/>
      <c r="V209"/>
      <c r="X209"/>
      <c r="Y209"/>
      <c r="AA209"/>
      <c r="AB209"/>
      <c r="AD209"/>
      <c r="AE209"/>
      <c r="AG209"/>
      <c r="AH209"/>
      <c r="AZ209"/>
      <c r="BA209" s="22"/>
    </row>
    <row r="210" spans="2:53" ht="12.75">
      <c r="B210"/>
      <c r="C210" s="43"/>
      <c r="D210"/>
      <c r="E210"/>
      <c r="F210"/>
      <c r="G210"/>
      <c r="H210"/>
      <c r="I210"/>
      <c r="J210"/>
      <c r="K210"/>
      <c r="L210"/>
      <c r="M210"/>
      <c r="O210"/>
      <c r="P210"/>
      <c r="R210"/>
      <c r="S210"/>
      <c r="U210"/>
      <c r="V210"/>
      <c r="X210"/>
      <c r="Y210"/>
      <c r="AA210"/>
      <c r="AB210"/>
      <c r="AD210"/>
      <c r="AE210"/>
      <c r="AG210"/>
      <c r="AH210"/>
      <c r="AZ210"/>
      <c r="BA210" s="22"/>
    </row>
    <row r="211" spans="2:53" ht="12.75">
      <c r="B211"/>
      <c r="C211" s="43"/>
      <c r="D211"/>
      <c r="E211"/>
      <c r="F211"/>
      <c r="G211"/>
      <c r="H211"/>
      <c r="I211"/>
      <c r="J211"/>
      <c r="K211"/>
      <c r="L211"/>
      <c r="M211"/>
      <c r="O211"/>
      <c r="P211"/>
      <c r="R211"/>
      <c r="S211"/>
      <c r="U211"/>
      <c r="V211"/>
      <c r="X211"/>
      <c r="Y211"/>
      <c r="AA211"/>
      <c r="AB211"/>
      <c r="AD211"/>
      <c r="AE211"/>
      <c r="AG211"/>
      <c r="AH211"/>
      <c r="AZ211"/>
      <c r="BA211" s="22"/>
    </row>
    <row r="212" spans="2:53" ht="12.75">
      <c r="B212"/>
      <c r="C212" s="43"/>
      <c r="D212"/>
      <c r="E212"/>
      <c r="F212"/>
      <c r="G212"/>
      <c r="H212"/>
      <c r="I212"/>
      <c r="J212"/>
      <c r="K212"/>
      <c r="L212"/>
      <c r="M212"/>
      <c r="O212"/>
      <c r="P212"/>
      <c r="R212"/>
      <c r="S212"/>
      <c r="U212"/>
      <c r="V212"/>
      <c r="X212"/>
      <c r="Y212"/>
      <c r="AA212"/>
      <c r="AB212"/>
      <c r="AD212"/>
      <c r="AE212"/>
      <c r="AG212"/>
      <c r="AH212"/>
      <c r="AZ212"/>
      <c r="BA212" s="22"/>
    </row>
    <row r="213" spans="2:53" ht="12.75">
      <c r="B213"/>
      <c r="C213" s="43"/>
      <c r="D213"/>
      <c r="E213"/>
      <c r="F213"/>
      <c r="G213"/>
      <c r="H213"/>
      <c r="I213"/>
      <c r="J213"/>
      <c r="K213"/>
      <c r="L213"/>
      <c r="M213"/>
      <c r="O213"/>
      <c r="P213"/>
      <c r="R213"/>
      <c r="S213"/>
      <c r="U213"/>
      <c r="V213"/>
      <c r="X213"/>
      <c r="Y213"/>
      <c r="AA213"/>
      <c r="AB213"/>
      <c r="AD213"/>
      <c r="AE213"/>
      <c r="AG213"/>
      <c r="AH213"/>
      <c r="AZ213"/>
      <c r="BA213" s="22"/>
    </row>
    <row r="214" spans="2:53" ht="12.75">
      <c r="B214"/>
      <c r="C214" s="43"/>
      <c r="D214"/>
      <c r="E214"/>
      <c r="F214"/>
      <c r="G214"/>
      <c r="H214"/>
      <c r="I214"/>
      <c r="J214"/>
      <c r="K214"/>
      <c r="L214"/>
      <c r="M214"/>
      <c r="O214"/>
      <c r="P214"/>
      <c r="R214"/>
      <c r="S214"/>
      <c r="U214"/>
      <c r="V214"/>
      <c r="X214"/>
      <c r="Y214"/>
      <c r="AA214"/>
      <c r="AB214"/>
      <c r="AD214"/>
      <c r="AE214"/>
      <c r="AG214"/>
      <c r="AH214"/>
      <c r="AZ214"/>
      <c r="BA214" s="22"/>
    </row>
    <row r="215" spans="2:53" ht="12.75">
      <c r="B215"/>
      <c r="C215" s="43"/>
      <c r="D215"/>
      <c r="E215"/>
      <c r="F215"/>
      <c r="G215"/>
      <c r="H215"/>
      <c r="I215"/>
      <c r="J215"/>
      <c r="K215"/>
      <c r="L215"/>
      <c r="M215"/>
      <c r="O215"/>
      <c r="P215"/>
      <c r="R215"/>
      <c r="S215"/>
      <c r="U215"/>
      <c r="V215"/>
      <c r="X215"/>
      <c r="Y215"/>
      <c r="AA215"/>
      <c r="AB215"/>
      <c r="AD215"/>
      <c r="AE215"/>
      <c r="AG215"/>
      <c r="AH215"/>
      <c r="AZ215"/>
      <c r="BA215" s="22"/>
    </row>
    <row r="216" spans="2:53" ht="12.75">
      <c r="B216"/>
      <c r="C216" s="43"/>
      <c r="D216"/>
      <c r="E216"/>
      <c r="F216"/>
      <c r="G216"/>
      <c r="H216"/>
      <c r="I216"/>
      <c r="J216"/>
      <c r="K216"/>
      <c r="L216"/>
      <c r="M216"/>
      <c r="O216"/>
      <c r="P216"/>
      <c r="R216"/>
      <c r="S216"/>
      <c r="U216"/>
      <c r="V216"/>
      <c r="X216"/>
      <c r="Y216"/>
      <c r="AA216"/>
      <c r="AB216"/>
      <c r="AD216"/>
      <c r="AE216"/>
      <c r="AG216"/>
      <c r="AH216"/>
      <c r="AZ216"/>
      <c r="BA216" s="22"/>
    </row>
    <row r="217" spans="2:53" ht="12.75">
      <c r="B217"/>
      <c r="C217" s="43"/>
      <c r="D217"/>
      <c r="E217"/>
      <c r="F217"/>
      <c r="G217"/>
      <c r="H217"/>
      <c r="I217"/>
      <c r="J217"/>
      <c r="K217"/>
      <c r="L217"/>
      <c r="M217"/>
      <c r="O217"/>
      <c r="P217"/>
      <c r="R217"/>
      <c r="S217"/>
      <c r="U217"/>
      <c r="V217"/>
      <c r="X217"/>
      <c r="Y217"/>
      <c r="AA217"/>
      <c r="AB217"/>
      <c r="AD217"/>
      <c r="AE217"/>
      <c r="AG217"/>
      <c r="AH217"/>
      <c r="AZ217"/>
      <c r="BA217" s="22"/>
    </row>
    <row r="218" spans="2:53" ht="12.75">
      <c r="B218"/>
      <c r="C218" s="43"/>
      <c r="D218"/>
      <c r="E218"/>
      <c r="F218"/>
      <c r="G218"/>
      <c r="H218"/>
      <c r="I218"/>
      <c r="J218"/>
      <c r="K218"/>
      <c r="L218"/>
      <c r="M218"/>
      <c r="O218"/>
      <c r="P218"/>
      <c r="R218"/>
      <c r="S218"/>
      <c r="U218"/>
      <c r="V218"/>
      <c r="X218"/>
      <c r="Y218"/>
      <c r="AA218"/>
      <c r="AB218"/>
      <c r="AD218"/>
      <c r="AE218"/>
      <c r="AG218"/>
      <c r="AH218"/>
      <c r="AZ218"/>
      <c r="BA218" s="22"/>
    </row>
    <row r="219" spans="2:53" ht="12.75">
      <c r="B219"/>
      <c r="C219" s="43"/>
      <c r="D219"/>
      <c r="E219"/>
      <c r="F219"/>
      <c r="G219"/>
      <c r="H219"/>
      <c r="I219"/>
      <c r="J219"/>
      <c r="K219"/>
      <c r="L219"/>
      <c r="M219"/>
      <c r="O219"/>
      <c r="P219"/>
      <c r="R219"/>
      <c r="S219"/>
      <c r="U219"/>
      <c r="V219"/>
      <c r="X219"/>
      <c r="Y219"/>
      <c r="AA219"/>
      <c r="AB219"/>
      <c r="AD219"/>
      <c r="AE219"/>
      <c r="AG219"/>
      <c r="AH219"/>
      <c r="AZ219"/>
      <c r="BA219" s="22"/>
    </row>
    <row r="220" spans="2:53" ht="12.75">
      <c r="B220"/>
      <c r="C220" s="43"/>
      <c r="D220"/>
      <c r="E220"/>
      <c r="F220"/>
      <c r="G220"/>
      <c r="H220"/>
      <c r="I220"/>
      <c r="J220"/>
      <c r="K220"/>
      <c r="L220"/>
      <c r="M220"/>
      <c r="O220"/>
      <c r="P220"/>
      <c r="R220"/>
      <c r="S220"/>
      <c r="U220"/>
      <c r="V220"/>
      <c r="X220"/>
      <c r="Y220"/>
      <c r="AA220"/>
      <c r="AB220"/>
      <c r="AD220"/>
      <c r="AE220"/>
      <c r="AG220"/>
      <c r="AH220"/>
      <c r="AZ220"/>
      <c r="BA220" s="22"/>
    </row>
    <row r="221" spans="2:53" ht="12.75">
      <c r="B221"/>
      <c r="C221" s="43"/>
      <c r="D221"/>
      <c r="E221"/>
      <c r="F221"/>
      <c r="G221"/>
      <c r="H221"/>
      <c r="I221"/>
      <c r="J221"/>
      <c r="K221"/>
      <c r="L221"/>
      <c r="M221"/>
      <c r="O221"/>
      <c r="P221"/>
      <c r="R221"/>
      <c r="S221"/>
      <c r="U221"/>
      <c r="V221"/>
      <c r="X221"/>
      <c r="Y221"/>
      <c r="AA221"/>
      <c r="AB221"/>
      <c r="AD221"/>
      <c r="AE221"/>
      <c r="AG221"/>
      <c r="AH221"/>
      <c r="AZ221"/>
      <c r="BA221" s="22"/>
    </row>
    <row r="222" spans="2:53" ht="12.75">
      <c r="B222"/>
      <c r="C222" s="43"/>
      <c r="D222"/>
      <c r="E222"/>
      <c r="F222"/>
      <c r="G222"/>
      <c r="H222"/>
      <c r="I222"/>
      <c r="J222"/>
      <c r="K222"/>
      <c r="L222"/>
      <c r="M222"/>
      <c r="O222"/>
      <c r="P222"/>
      <c r="R222"/>
      <c r="S222"/>
      <c r="U222"/>
      <c r="V222"/>
      <c r="X222"/>
      <c r="Y222"/>
      <c r="AA222"/>
      <c r="AB222"/>
      <c r="AD222"/>
      <c r="AE222"/>
      <c r="AG222"/>
      <c r="AH222"/>
      <c r="AZ222"/>
      <c r="BA222" s="22"/>
    </row>
    <row r="223" spans="2:53" ht="12.75">
      <c r="B223"/>
      <c r="C223" s="43"/>
      <c r="D223"/>
      <c r="E223"/>
      <c r="F223"/>
      <c r="G223"/>
      <c r="H223"/>
      <c r="I223"/>
      <c r="J223"/>
      <c r="K223"/>
      <c r="L223"/>
      <c r="M223"/>
      <c r="O223"/>
      <c r="P223"/>
      <c r="R223"/>
      <c r="S223"/>
      <c r="U223"/>
      <c r="V223"/>
      <c r="X223"/>
      <c r="Y223"/>
      <c r="AA223"/>
      <c r="AB223"/>
      <c r="AD223"/>
      <c r="AE223"/>
      <c r="AG223"/>
      <c r="AH223"/>
      <c r="AZ223"/>
      <c r="BA223" s="22"/>
    </row>
    <row r="224" spans="2:53" ht="12.75">
      <c r="B224"/>
      <c r="C224" s="43"/>
      <c r="D224"/>
      <c r="E224"/>
      <c r="F224"/>
      <c r="G224"/>
      <c r="H224"/>
      <c r="I224"/>
      <c r="J224"/>
      <c r="K224"/>
      <c r="L224"/>
      <c r="M224"/>
      <c r="O224"/>
      <c r="P224"/>
      <c r="R224"/>
      <c r="S224"/>
      <c r="U224"/>
      <c r="V224"/>
      <c r="X224"/>
      <c r="Y224"/>
      <c r="AA224"/>
      <c r="AB224"/>
      <c r="AD224"/>
      <c r="AE224"/>
      <c r="AG224"/>
      <c r="AH224"/>
      <c r="AZ224"/>
      <c r="BA224" s="22"/>
    </row>
    <row r="225" spans="2:53" ht="12.75">
      <c r="B225"/>
      <c r="C225" s="43"/>
      <c r="D225"/>
      <c r="E225"/>
      <c r="F225"/>
      <c r="G225"/>
      <c r="H225"/>
      <c r="I225"/>
      <c r="J225"/>
      <c r="K225"/>
      <c r="L225"/>
      <c r="M225"/>
      <c r="O225"/>
      <c r="P225"/>
      <c r="R225"/>
      <c r="S225"/>
      <c r="U225"/>
      <c r="V225"/>
      <c r="X225"/>
      <c r="Y225"/>
      <c r="AA225"/>
      <c r="AB225"/>
      <c r="AD225"/>
      <c r="AE225"/>
      <c r="AG225"/>
      <c r="AH225"/>
      <c r="AZ225"/>
      <c r="BA225" s="22"/>
    </row>
    <row r="226" spans="2:53" ht="12.75">
      <c r="B226"/>
      <c r="C226" s="43"/>
      <c r="D226"/>
      <c r="E226"/>
      <c r="F226"/>
      <c r="G226"/>
      <c r="H226"/>
      <c r="I226"/>
      <c r="J226"/>
      <c r="K226"/>
      <c r="L226"/>
      <c r="M226"/>
      <c r="O226"/>
      <c r="P226"/>
      <c r="R226"/>
      <c r="S226"/>
      <c r="U226"/>
      <c r="V226"/>
      <c r="X226"/>
      <c r="Y226"/>
      <c r="AA226"/>
      <c r="AB226"/>
      <c r="AD226"/>
      <c r="AE226"/>
      <c r="AG226"/>
      <c r="AH226"/>
      <c r="AZ226"/>
      <c r="BA226" s="22"/>
    </row>
    <row r="227" spans="2:53" ht="12.75">
      <c r="B227"/>
      <c r="C227" s="43"/>
      <c r="D227"/>
      <c r="E227"/>
      <c r="F227"/>
      <c r="G227"/>
      <c r="H227"/>
      <c r="I227"/>
      <c r="J227"/>
      <c r="K227"/>
      <c r="L227"/>
      <c r="M227"/>
      <c r="O227"/>
      <c r="P227"/>
      <c r="R227"/>
      <c r="S227"/>
      <c r="U227"/>
      <c r="V227"/>
      <c r="X227"/>
      <c r="Y227"/>
      <c r="AA227"/>
      <c r="AB227"/>
      <c r="AD227"/>
      <c r="AE227"/>
      <c r="AG227"/>
      <c r="AH227"/>
      <c r="AZ227"/>
      <c r="BA227" s="22"/>
    </row>
    <row r="228" spans="2:53" ht="12.75">
      <c r="B228"/>
      <c r="C228" s="43"/>
      <c r="D228"/>
      <c r="E228"/>
      <c r="F228"/>
      <c r="G228"/>
      <c r="H228"/>
      <c r="I228"/>
      <c r="J228"/>
      <c r="K228"/>
      <c r="L228"/>
      <c r="M228"/>
      <c r="O228"/>
      <c r="P228"/>
      <c r="R228"/>
      <c r="S228"/>
      <c r="U228"/>
      <c r="V228"/>
      <c r="X228"/>
      <c r="Y228"/>
      <c r="AA228"/>
      <c r="AB228"/>
      <c r="AD228"/>
      <c r="AE228"/>
      <c r="AG228"/>
      <c r="AH228"/>
      <c r="AZ228"/>
      <c r="BA228" s="22"/>
    </row>
    <row r="229" spans="2:53" ht="12.75">
      <c r="B229"/>
      <c r="C229" s="43"/>
      <c r="D229"/>
      <c r="E229"/>
      <c r="F229"/>
      <c r="G229"/>
      <c r="H229"/>
      <c r="I229"/>
      <c r="J229"/>
      <c r="K229"/>
      <c r="L229"/>
      <c r="M229"/>
      <c r="O229"/>
      <c r="P229"/>
      <c r="R229"/>
      <c r="S229"/>
      <c r="U229"/>
      <c r="V229"/>
      <c r="X229"/>
      <c r="Y229"/>
      <c r="AA229"/>
      <c r="AB229"/>
      <c r="AD229"/>
      <c r="AE229"/>
      <c r="AG229"/>
      <c r="AH229"/>
      <c r="AZ229"/>
      <c r="BA229" s="22"/>
    </row>
  </sheetData>
  <sheetProtection/>
  <mergeCells count="57">
    <mergeCell ref="D6:D8"/>
    <mergeCell ref="E6:E8"/>
    <mergeCell ref="F6:F8"/>
    <mergeCell ref="BD6:BD8"/>
    <mergeCell ref="G6:G8"/>
    <mergeCell ref="H6:H8"/>
    <mergeCell ref="S7:S8"/>
    <mergeCell ref="T7:T8"/>
    <mergeCell ref="O6:Q6"/>
    <mergeCell ref="BB6:BB8"/>
    <mergeCell ref="BC6:BC8"/>
    <mergeCell ref="U6:W6"/>
    <mergeCell ref="V7:V8"/>
    <mergeCell ref="W7:W8"/>
    <mergeCell ref="Y7:Y8"/>
    <mergeCell ref="AB7:AB8"/>
    <mergeCell ref="AC7:AC8"/>
    <mergeCell ref="AZ6:AZ8"/>
    <mergeCell ref="AA6:AC6"/>
    <mergeCell ref="BA6:BA8"/>
    <mergeCell ref="A3:BA3"/>
    <mergeCell ref="M7:M8"/>
    <mergeCell ref="N7:N8"/>
    <mergeCell ref="L6:N6"/>
    <mergeCell ref="B6:B8"/>
    <mergeCell ref="A6:A8"/>
    <mergeCell ref="AH7:AH8"/>
    <mergeCell ref="AI7:AI8"/>
    <mergeCell ref="X6:Z6"/>
    <mergeCell ref="C6:C8"/>
    <mergeCell ref="AY6:AY8"/>
    <mergeCell ref="AD6:AF6"/>
    <mergeCell ref="AE7:AE8"/>
    <mergeCell ref="AF7:AF8"/>
    <mergeCell ref="AG6:AI6"/>
    <mergeCell ref="AK7:AK8"/>
    <mergeCell ref="AL7:AL8"/>
    <mergeCell ref="AN7:AN8"/>
    <mergeCell ref="AO7:AO8"/>
    <mergeCell ref="AJ6:AL6"/>
    <mergeCell ref="AM6:AO6"/>
    <mergeCell ref="I6:I8"/>
    <mergeCell ref="J6:J8"/>
    <mergeCell ref="K6:K8"/>
    <mergeCell ref="R6:T6"/>
    <mergeCell ref="Q7:Q8"/>
    <mergeCell ref="Z7:Z8"/>
    <mergeCell ref="P7:P8"/>
    <mergeCell ref="AP6:AR6"/>
    <mergeCell ref="AX7:AX8"/>
    <mergeCell ref="AR7:AR8"/>
    <mergeCell ref="AT7:AT8"/>
    <mergeCell ref="AU7:AU8"/>
    <mergeCell ref="AW7:AW8"/>
    <mergeCell ref="AV6:AX6"/>
    <mergeCell ref="AS6:AU6"/>
    <mergeCell ref="AQ7:AQ8"/>
  </mergeCells>
  <printOptions horizontalCentered="1"/>
  <pageMargins left="0.3937007874015748" right="0.3937007874015748" top="0.3937007874015748" bottom="0.3937007874015748" header="0" footer="0"/>
  <pageSetup fitToHeight="2" fitToWidth="1" horizontalDpi="360" verticalDpi="36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154"/>
  <sheetViews>
    <sheetView tabSelected="1" view="pageBreakPreview" zoomScale="70" zoomScaleNormal="85" zoomScaleSheetLayoutView="70" zoomScalePageLayoutView="0" workbookViewId="0" topLeftCell="A1">
      <selection activeCell="BI12" sqref="BI12"/>
    </sheetView>
  </sheetViews>
  <sheetFormatPr defaultColWidth="9.00390625" defaultRowHeight="12.75"/>
  <cols>
    <col min="1" max="1" width="27.625" style="253" customWidth="1"/>
    <col min="2" max="2" width="15.125" style="0" hidden="1" customWidth="1"/>
    <col min="3" max="3" width="12.75390625" style="0" hidden="1" customWidth="1"/>
    <col min="4" max="4" width="8.875" style="0" hidden="1" customWidth="1"/>
    <col min="5" max="5" width="16.625" style="0" hidden="1" customWidth="1"/>
    <col min="6" max="6" width="15.125" style="0" hidden="1" customWidth="1"/>
    <col min="7" max="7" width="23.125" style="0" hidden="1" customWidth="1"/>
    <col min="8" max="8" width="4.75390625" style="0" hidden="1" customWidth="1"/>
    <col min="9" max="9" width="6.00390625" style="0" hidden="1" customWidth="1"/>
    <col min="10" max="10" width="28.75390625" style="0" hidden="1" customWidth="1"/>
    <col min="11" max="11" width="7.625" style="0" customWidth="1"/>
    <col min="12" max="12" width="5.75390625" style="0" customWidth="1"/>
    <col min="13" max="13" width="5.00390625" style="67" customWidth="1"/>
    <col min="14" max="14" width="5.00390625" style="0" customWidth="1"/>
    <col min="15" max="15" width="6.875" style="0" customWidth="1"/>
    <col min="16" max="16" width="5.00390625" style="67" customWidth="1"/>
    <col min="17" max="17" width="4.375" style="0" customWidth="1"/>
    <col min="18" max="18" width="4.75390625" style="0" customWidth="1"/>
    <col min="19" max="19" width="5.00390625" style="0" customWidth="1"/>
    <col min="20" max="20" width="5.625" style="229" customWidth="1"/>
    <col min="21" max="21" width="4.875" style="0" customWidth="1"/>
    <col min="22" max="22" width="5.00390625" style="67" customWidth="1"/>
    <col min="23" max="23" width="5.375" style="228" customWidth="1"/>
    <col min="24" max="24" width="4.875" style="0" customWidth="1"/>
    <col min="25" max="25" width="6.625" style="67" customWidth="1"/>
    <col min="26" max="26" width="4.875" style="0" customWidth="1"/>
    <col min="27" max="27" width="4.75390625" style="0" customWidth="1"/>
    <col min="28" max="28" width="5.00390625" style="0" customWidth="1"/>
    <col min="29" max="29" width="3.25390625" style="0" customWidth="1"/>
    <col min="30" max="30" width="4.875" style="0" customWidth="1"/>
    <col min="31" max="31" width="6.625" style="0" customWidth="1"/>
    <col min="32" max="32" width="6.125" style="0" customWidth="1"/>
    <col min="33" max="33" width="4.875" style="0" customWidth="1"/>
    <col min="34" max="34" width="6.625" style="0" customWidth="1"/>
    <col min="35" max="35" width="5.25390625" style="0" customWidth="1"/>
    <col min="36" max="36" width="4.875" style="0" customWidth="1"/>
    <col min="37" max="37" width="6.625" style="0" customWidth="1"/>
    <col min="38" max="38" width="6.625" style="71" customWidth="1"/>
    <col min="39" max="39" width="4.75390625" style="0" customWidth="1"/>
    <col min="40" max="40" width="7.25390625" style="0" customWidth="1"/>
    <col min="41" max="41" width="6.125" style="256" customWidth="1"/>
    <col min="42" max="42" width="4.375" style="0" customWidth="1"/>
    <col min="43" max="43" width="5.00390625" style="0" customWidth="1"/>
    <col min="44" max="44" width="3.25390625" style="0" customWidth="1"/>
    <col min="45" max="45" width="4.875" style="0" customWidth="1"/>
    <col min="46" max="46" width="5.00390625" style="0" customWidth="1"/>
    <col min="47" max="47" width="6.125" style="224" customWidth="1"/>
    <col min="48" max="48" width="4.875" style="224" customWidth="1"/>
    <col min="49" max="49" width="5.75390625" style="0" customWidth="1"/>
    <col min="50" max="50" width="3.625" style="224" customWidth="1"/>
    <col min="51" max="51" width="4.875" style="224" customWidth="1"/>
    <col min="52" max="52" width="5.75390625" style="0" customWidth="1"/>
    <col min="53" max="53" width="5.875" style="0" customWidth="1"/>
    <col min="54" max="54" width="4.25390625" style="0" customWidth="1"/>
    <col min="55" max="55" width="5.875" style="0" customWidth="1"/>
    <col min="56" max="56" width="5.25390625" style="0" hidden="1" customWidth="1"/>
    <col min="57" max="57" width="4.875" style="0" hidden="1" customWidth="1"/>
    <col min="58" max="58" width="5.00390625" style="0" hidden="1" customWidth="1"/>
    <col min="59" max="59" width="8.00390625" style="208" customWidth="1"/>
    <col min="60" max="60" width="4.25390625" style="0" customWidth="1"/>
    <col min="61" max="61" width="6.75390625" style="0" customWidth="1"/>
    <col min="62" max="62" width="25.875" style="253" customWidth="1"/>
    <col min="63" max="63" width="6.75390625" style="0" hidden="1" customWidth="1"/>
    <col min="64" max="64" width="6.125" style="0" hidden="1" customWidth="1"/>
    <col min="65" max="65" width="5.875" style="0" hidden="1" customWidth="1"/>
    <col min="66" max="66" width="6.125" style="0" hidden="1" customWidth="1"/>
    <col min="67" max="67" width="5.875" style="0" hidden="1" customWidth="1"/>
    <col min="68" max="68" width="6.375" style="0" hidden="1" customWidth="1"/>
    <col min="69" max="69" width="7.875" style="67" hidden="1" customWidth="1"/>
    <col min="70" max="71" width="6.375" style="67" hidden="1" customWidth="1"/>
    <col min="72" max="72" width="5.25390625" style="0" hidden="1" customWidth="1"/>
    <col min="73" max="73" width="5.75390625" style="0" hidden="1" customWidth="1"/>
    <col min="74" max="74" width="0" style="67" hidden="1" customWidth="1"/>
    <col min="75" max="75" width="4.75390625" style="0" customWidth="1"/>
    <col min="76" max="76" width="6.375" style="0" hidden="1" customWidth="1"/>
    <col min="77" max="77" width="7.625" style="0" hidden="1" customWidth="1"/>
    <col min="78" max="79" width="7.125" style="0" hidden="1" customWidth="1"/>
    <col min="80" max="80" width="6.75390625" style="0" hidden="1" customWidth="1"/>
    <col min="81" max="82" width="7.625" style="0" hidden="1" customWidth="1"/>
    <col min="83" max="83" width="5.75390625" style="0" hidden="1" customWidth="1"/>
    <col min="84" max="85" width="7.625" style="0" hidden="1" customWidth="1"/>
    <col min="86" max="86" width="0" style="0" hidden="1" customWidth="1"/>
  </cols>
  <sheetData>
    <row r="1" spans="1:71" ht="20.25">
      <c r="A1" s="327" t="s">
        <v>398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263"/>
      <c r="BK1" s="209"/>
      <c r="BL1" s="209"/>
      <c r="BM1" s="209"/>
      <c r="BN1" s="209"/>
      <c r="BO1" s="209"/>
      <c r="BP1" s="209"/>
      <c r="BQ1" s="212"/>
      <c r="BR1" s="212"/>
      <c r="BS1" s="212"/>
    </row>
    <row r="2" spans="1:71" ht="21" thickBot="1">
      <c r="A2" s="327" t="s">
        <v>399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263"/>
      <c r="BK2" s="209"/>
      <c r="BL2" s="209"/>
      <c r="BM2" s="209"/>
      <c r="BN2" s="209"/>
      <c r="BO2" s="209"/>
      <c r="BP2" s="209"/>
      <c r="BQ2" s="212"/>
      <c r="BR2" s="212"/>
      <c r="BS2" s="212"/>
    </row>
    <row r="3" spans="1:63" ht="14.25">
      <c r="A3" s="242"/>
      <c r="B3" s="177"/>
      <c r="C3" s="177"/>
      <c r="D3" s="176"/>
      <c r="E3" s="177"/>
      <c r="F3" s="177"/>
      <c r="G3" s="177"/>
      <c r="H3" s="177"/>
      <c r="I3" s="177"/>
      <c r="J3" s="177"/>
      <c r="K3" s="333" t="s">
        <v>235</v>
      </c>
      <c r="L3" s="330"/>
      <c r="M3" s="330"/>
      <c r="N3" s="330"/>
      <c r="O3" s="330"/>
      <c r="P3" s="331"/>
      <c r="Q3" s="291"/>
      <c r="R3" s="292" t="s">
        <v>342</v>
      </c>
      <c r="S3" s="293"/>
      <c r="T3" s="329" t="s">
        <v>362</v>
      </c>
      <c r="U3" s="330"/>
      <c r="V3" s="330"/>
      <c r="W3" s="330"/>
      <c r="X3" s="330"/>
      <c r="Y3" s="331"/>
      <c r="Z3" s="294" t="s">
        <v>361</v>
      </c>
      <c r="AA3" s="292"/>
      <c r="AB3" s="293"/>
      <c r="AC3" s="292"/>
      <c r="AD3" s="292" t="s">
        <v>386</v>
      </c>
      <c r="AE3" s="293"/>
      <c r="AF3" s="292"/>
      <c r="AG3" s="292" t="s">
        <v>386</v>
      </c>
      <c r="AH3" s="293"/>
      <c r="AI3" s="292"/>
      <c r="AJ3" s="292" t="s">
        <v>386</v>
      </c>
      <c r="AK3" s="293"/>
      <c r="AL3" s="329" t="s">
        <v>364</v>
      </c>
      <c r="AM3" s="330"/>
      <c r="AN3" s="330"/>
      <c r="AO3" s="330"/>
      <c r="AP3" s="330"/>
      <c r="AQ3" s="331"/>
      <c r="AR3" s="292"/>
      <c r="AS3" s="292" t="s">
        <v>365</v>
      </c>
      <c r="AT3" s="293"/>
      <c r="AU3" s="292"/>
      <c r="AV3" s="292" t="s">
        <v>365</v>
      </c>
      <c r="AW3" s="293"/>
      <c r="AX3" s="332" t="s">
        <v>387</v>
      </c>
      <c r="AY3" s="330"/>
      <c r="AZ3" s="330"/>
      <c r="BA3" s="330"/>
      <c r="BB3" s="330"/>
      <c r="BC3" s="331"/>
      <c r="BD3" s="221"/>
      <c r="BE3" s="221"/>
      <c r="BF3" s="188"/>
      <c r="BG3" s="157"/>
      <c r="BH3" s="177"/>
      <c r="BI3" s="177"/>
      <c r="BJ3" s="242"/>
      <c r="BK3" s="157"/>
    </row>
    <row r="4" spans="1:75" ht="26.25" customHeight="1">
      <c r="A4" s="323" t="s">
        <v>37</v>
      </c>
      <c r="B4" s="326" t="s">
        <v>38</v>
      </c>
      <c r="C4" s="326" t="s">
        <v>39</v>
      </c>
      <c r="D4" s="179"/>
      <c r="E4" s="326" t="s">
        <v>40</v>
      </c>
      <c r="F4" s="326" t="s">
        <v>41</v>
      </c>
      <c r="G4" s="326" t="s">
        <v>42</v>
      </c>
      <c r="H4" s="326" t="s">
        <v>43</v>
      </c>
      <c r="I4" s="326" t="s">
        <v>45</v>
      </c>
      <c r="J4" s="326" t="s">
        <v>46</v>
      </c>
      <c r="K4" s="324" t="s">
        <v>341</v>
      </c>
      <c r="L4" s="325"/>
      <c r="M4" s="325"/>
      <c r="N4" s="324" t="s">
        <v>382</v>
      </c>
      <c r="O4" s="325"/>
      <c r="P4" s="325"/>
      <c r="Q4" s="317" t="s">
        <v>400</v>
      </c>
      <c r="R4" s="317"/>
      <c r="S4" s="317"/>
      <c r="T4" s="324" t="s">
        <v>383</v>
      </c>
      <c r="U4" s="325"/>
      <c r="V4" s="325"/>
      <c r="W4" s="324" t="s">
        <v>384</v>
      </c>
      <c r="X4" s="325"/>
      <c r="Y4" s="325"/>
      <c r="Z4" s="317" t="s">
        <v>288</v>
      </c>
      <c r="AA4" s="317"/>
      <c r="AB4" s="317"/>
      <c r="AC4" s="312" t="s">
        <v>401</v>
      </c>
      <c r="AD4" s="313"/>
      <c r="AE4" s="314"/>
      <c r="AF4" s="319" t="s">
        <v>385</v>
      </c>
      <c r="AG4" s="317"/>
      <c r="AH4" s="317"/>
      <c r="AI4" s="319" t="s">
        <v>363</v>
      </c>
      <c r="AJ4" s="317"/>
      <c r="AK4" s="317"/>
      <c r="AL4" s="324" t="s">
        <v>368</v>
      </c>
      <c r="AM4" s="325"/>
      <c r="AN4" s="325"/>
      <c r="AO4" s="324" t="s">
        <v>367</v>
      </c>
      <c r="AP4" s="325"/>
      <c r="AQ4" s="325"/>
      <c r="AR4" s="312" t="s">
        <v>401</v>
      </c>
      <c r="AS4" s="313"/>
      <c r="AT4" s="314"/>
      <c r="AU4" s="312" t="s">
        <v>401</v>
      </c>
      <c r="AV4" s="313"/>
      <c r="AW4" s="314"/>
      <c r="AX4" s="324" t="s">
        <v>366</v>
      </c>
      <c r="AY4" s="325"/>
      <c r="AZ4" s="325"/>
      <c r="BA4" s="324" t="s">
        <v>369</v>
      </c>
      <c r="BB4" s="325"/>
      <c r="BC4" s="325"/>
      <c r="BD4" s="317"/>
      <c r="BE4" s="317"/>
      <c r="BF4" s="317"/>
      <c r="BG4" s="302" t="s">
        <v>35</v>
      </c>
      <c r="BH4" s="318" t="s">
        <v>27</v>
      </c>
      <c r="BI4" s="322" t="s">
        <v>36</v>
      </c>
      <c r="BJ4" s="323" t="s">
        <v>37</v>
      </c>
      <c r="BK4" s="165"/>
      <c r="BW4" s="271"/>
    </row>
    <row r="5" spans="1:75" ht="33.75" customHeight="1">
      <c r="A5" s="323"/>
      <c r="B5" s="326"/>
      <c r="C5" s="326"/>
      <c r="D5" s="179"/>
      <c r="E5" s="326"/>
      <c r="F5" s="326"/>
      <c r="G5" s="326"/>
      <c r="H5" s="326"/>
      <c r="I5" s="326"/>
      <c r="J5" s="326"/>
      <c r="K5" s="142" t="s">
        <v>28</v>
      </c>
      <c r="L5" s="318" t="s">
        <v>29</v>
      </c>
      <c r="M5" s="320" t="s">
        <v>7</v>
      </c>
      <c r="N5" s="142" t="s">
        <v>28</v>
      </c>
      <c r="O5" s="318" t="s">
        <v>29</v>
      </c>
      <c r="P5" s="316" t="s">
        <v>7</v>
      </c>
      <c r="Q5" s="142" t="s">
        <v>28</v>
      </c>
      <c r="R5" s="318" t="s">
        <v>29</v>
      </c>
      <c r="S5" s="316" t="s">
        <v>7</v>
      </c>
      <c r="T5" s="230" t="s">
        <v>28</v>
      </c>
      <c r="U5" s="318" t="s">
        <v>29</v>
      </c>
      <c r="V5" s="320" t="s">
        <v>7</v>
      </c>
      <c r="W5" s="230" t="s">
        <v>28</v>
      </c>
      <c r="X5" s="321" t="s">
        <v>29</v>
      </c>
      <c r="Y5" s="320" t="s">
        <v>7</v>
      </c>
      <c r="Z5" s="142" t="s">
        <v>28</v>
      </c>
      <c r="AA5" s="318" t="s">
        <v>29</v>
      </c>
      <c r="AB5" s="316" t="s">
        <v>7</v>
      </c>
      <c r="AC5" s="142" t="s">
        <v>28</v>
      </c>
      <c r="AD5" s="318" t="s">
        <v>29</v>
      </c>
      <c r="AE5" s="316" t="s">
        <v>7</v>
      </c>
      <c r="AF5" s="142" t="s">
        <v>28</v>
      </c>
      <c r="AG5" s="318" t="s">
        <v>29</v>
      </c>
      <c r="AH5" s="316" t="s">
        <v>7</v>
      </c>
      <c r="AI5" s="142" t="s">
        <v>28</v>
      </c>
      <c r="AJ5" s="318" t="s">
        <v>29</v>
      </c>
      <c r="AK5" s="316" t="s">
        <v>7</v>
      </c>
      <c r="AL5" s="260" t="s">
        <v>28</v>
      </c>
      <c r="AM5" s="318" t="s">
        <v>29</v>
      </c>
      <c r="AN5" s="316" t="s">
        <v>7</v>
      </c>
      <c r="AO5" s="254" t="s">
        <v>28</v>
      </c>
      <c r="AP5" s="318" t="s">
        <v>29</v>
      </c>
      <c r="AQ5" s="316" t="s">
        <v>7</v>
      </c>
      <c r="AR5" s="142" t="s">
        <v>28</v>
      </c>
      <c r="AS5" s="318" t="s">
        <v>29</v>
      </c>
      <c r="AT5" s="316" t="s">
        <v>7</v>
      </c>
      <c r="AU5" s="222" t="s">
        <v>28</v>
      </c>
      <c r="AV5" s="315" t="s">
        <v>29</v>
      </c>
      <c r="AW5" s="316" t="s">
        <v>7</v>
      </c>
      <c r="AX5" s="222" t="s">
        <v>28</v>
      </c>
      <c r="AY5" s="315" t="s">
        <v>29</v>
      </c>
      <c r="AZ5" s="316" t="s">
        <v>7</v>
      </c>
      <c r="BA5" s="142" t="s">
        <v>28</v>
      </c>
      <c r="BB5" s="318" t="s">
        <v>29</v>
      </c>
      <c r="BC5" s="316" t="s">
        <v>7</v>
      </c>
      <c r="BD5" s="142" t="s">
        <v>28</v>
      </c>
      <c r="BE5" s="318" t="s">
        <v>29</v>
      </c>
      <c r="BF5" s="316" t="s">
        <v>7</v>
      </c>
      <c r="BG5" s="302"/>
      <c r="BH5" s="318"/>
      <c r="BI5" s="322"/>
      <c r="BJ5" s="323"/>
      <c r="BK5" s="165"/>
      <c r="BW5" s="272" t="s">
        <v>397</v>
      </c>
    </row>
    <row r="6" spans="1:75" s="10" customFormat="1" ht="18" customHeight="1">
      <c r="A6" s="323"/>
      <c r="B6" s="326"/>
      <c r="C6" s="326"/>
      <c r="D6" s="179"/>
      <c r="E6" s="326"/>
      <c r="F6" s="326"/>
      <c r="G6" s="326"/>
      <c r="H6" s="326"/>
      <c r="I6" s="326"/>
      <c r="J6" s="326"/>
      <c r="K6" s="223">
        <v>23</v>
      </c>
      <c r="L6" s="318"/>
      <c r="M6" s="320"/>
      <c r="N6" s="223">
        <v>23.6</v>
      </c>
      <c r="O6" s="318"/>
      <c r="P6" s="316"/>
      <c r="Q6" s="223">
        <v>23</v>
      </c>
      <c r="R6" s="318"/>
      <c r="S6" s="316"/>
      <c r="T6" s="148">
        <v>25.2</v>
      </c>
      <c r="U6" s="318"/>
      <c r="V6" s="320"/>
      <c r="W6" s="148">
        <v>22.4</v>
      </c>
      <c r="X6" s="321"/>
      <c r="Y6" s="320"/>
      <c r="Z6" s="223">
        <v>31.6</v>
      </c>
      <c r="AA6" s="318"/>
      <c r="AB6" s="316"/>
      <c r="AC6" s="143">
        <v>19</v>
      </c>
      <c r="AD6" s="318"/>
      <c r="AE6" s="316"/>
      <c r="AF6" s="143">
        <v>27.2</v>
      </c>
      <c r="AG6" s="318"/>
      <c r="AH6" s="316"/>
      <c r="AI6" s="143">
        <v>28.2</v>
      </c>
      <c r="AJ6" s="318"/>
      <c r="AK6" s="316"/>
      <c r="AL6" s="261">
        <v>25.4</v>
      </c>
      <c r="AM6" s="318"/>
      <c r="AN6" s="316"/>
      <c r="AO6" s="255">
        <v>22.8</v>
      </c>
      <c r="AP6" s="318"/>
      <c r="AQ6" s="316"/>
      <c r="AR6" s="143">
        <v>25</v>
      </c>
      <c r="AS6" s="318"/>
      <c r="AT6" s="316"/>
      <c r="AU6" s="223">
        <v>25.8</v>
      </c>
      <c r="AV6" s="315"/>
      <c r="AW6" s="316"/>
      <c r="AX6" s="223"/>
      <c r="AY6" s="315"/>
      <c r="AZ6" s="316"/>
      <c r="BA6" s="217"/>
      <c r="BB6" s="318"/>
      <c r="BC6" s="316"/>
      <c r="BD6" s="143">
        <v>31.6</v>
      </c>
      <c r="BE6" s="318"/>
      <c r="BF6" s="316"/>
      <c r="BG6" s="302"/>
      <c r="BH6" s="318"/>
      <c r="BI6" s="322"/>
      <c r="BJ6" s="323"/>
      <c r="BK6" s="165"/>
      <c r="BQ6" s="213"/>
      <c r="BR6" s="213"/>
      <c r="BS6" s="213"/>
      <c r="BV6" s="213"/>
      <c r="BW6" s="273"/>
    </row>
    <row r="7" spans="1:86" ht="12" customHeight="1">
      <c r="A7" s="243" t="s">
        <v>11</v>
      </c>
      <c r="B7" s="145">
        <v>32874</v>
      </c>
      <c r="C7" s="202" t="s">
        <v>65</v>
      </c>
      <c r="D7" s="146"/>
      <c r="E7" s="202" t="s">
        <v>48</v>
      </c>
      <c r="F7" s="147" t="s">
        <v>116</v>
      </c>
      <c r="G7" s="147"/>
      <c r="H7" s="147"/>
      <c r="I7" s="147" t="s">
        <v>52</v>
      </c>
      <c r="J7" s="202" t="s">
        <v>53</v>
      </c>
      <c r="K7" s="180">
        <v>21</v>
      </c>
      <c r="L7" s="180">
        <v>29</v>
      </c>
      <c r="M7" s="280">
        <f>K7/23*1000</f>
        <v>913.0434782608695</v>
      </c>
      <c r="N7" s="180">
        <v>24</v>
      </c>
      <c r="O7" s="180">
        <v>15</v>
      </c>
      <c r="P7" s="210">
        <f>N7/23.6*1000</f>
        <v>1016.9491525423729</v>
      </c>
      <c r="Q7" s="180"/>
      <c r="R7" s="180"/>
      <c r="S7" s="264">
        <f aca="true" t="shared" si="0" ref="S7:S18">Q7/Q$6*1050</f>
        <v>0</v>
      </c>
      <c r="T7" s="162">
        <v>28</v>
      </c>
      <c r="U7" s="162"/>
      <c r="V7" s="226">
        <f>T7/T$6*1000</f>
        <v>1111.111111111111</v>
      </c>
      <c r="W7" s="162">
        <v>22</v>
      </c>
      <c r="X7" s="162"/>
      <c r="Y7" s="276">
        <f>W7/W$6*1000</f>
        <v>982.1428571428572</v>
      </c>
      <c r="Z7" s="180"/>
      <c r="AA7" s="180"/>
      <c r="AB7" s="180">
        <f aca="true" t="shared" si="1" ref="AB7:AB37">Z7/Z$6*1050</f>
        <v>0</v>
      </c>
      <c r="AC7" s="180">
        <v>16</v>
      </c>
      <c r="AD7" s="180"/>
      <c r="AE7" s="216">
        <f aca="true" t="shared" si="2" ref="AE7:AE32">AC7/AC$6*1050</f>
        <v>884.2105263157895</v>
      </c>
      <c r="AF7" s="180">
        <v>24</v>
      </c>
      <c r="AG7" s="180"/>
      <c r="AH7" s="277">
        <f aca="true" t="shared" si="3" ref="AH7:AH32">AF7/AF$6*1050</f>
        <v>926.4705882352941</v>
      </c>
      <c r="AI7" s="180">
        <v>27</v>
      </c>
      <c r="AJ7" s="180"/>
      <c r="AK7" s="210">
        <f aca="true" t="shared" si="4" ref="AK7:AK32">AI7/AI$6*1050</f>
        <v>1005.3191489361702</v>
      </c>
      <c r="AL7" s="239"/>
      <c r="AM7" s="239"/>
      <c r="AN7" s="264">
        <f>AL7/AL$6*1000</f>
        <v>0</v>
      </c>
      <c r="AO7" s="264"/>
      <c r="AP7" s="264"/>
      <c r="AQ7" s="264">
        <f>AO7/AO$6*1000</f>
        <v>0</v>
      </c>
      <c r="AR7" s="180">
        <v>24</v>
      </c>
      <c r="AS7" s="180"/>
      <c r="AT7" s="278">
        <f aca="true" t="shared" si="5" ref="AT7:AT12">AR7/25*1050</f>
        <v>1008</v>
      </c>
      <c r="AU7" s="264">
        <v>25</v>
      </c>
      <c r="AV7" s="264"/>
      <c r="AW7" s="282">
        <f aca="true" t="shared" si="6" ref="AW7:AW12">AU7/AU$6*1050</f>
        <v>1017.4418604651162</v>
      </c>
      <c r="AX7" s="264"/>
      <c r="AY7" s="264"/>
      <c r="AZ7" s="264">
        <f aca="true" t="shared" si="7" ref="AZ7:AZ38">AX7/23*1000</f>
        <v>0</v>
      </c>
      <c r="BA7" s="180"/>
      <c r="BB7" s="180"/>
      <c r="BC7" s="180"/>
      <c r="BD7" s="180"/>
      <c r="BE7" s="180"/>
      <c r="BF7" s="264"/>
      <c r="BG7" s="225">
        <f>(LARGE((M7,P7,S7,V7,Y7,AE7,AH7,AK7,AN7,AQ7,AT7,AW7,AZ7,BC7,BF7),1)+LARGE((M7,P7,S7,V7,Y7,AE7,AH7,AK7,AN7,AQ7,AT7,AZ7,BC7,BF7),2)+LARGE((M7,P7,S7,V7,Y7,AE7,AH7,AK7,AN7,AQ7,AT7,AW7,AZ7,BC7,BF7),3)+LARGE((M7,P7,S7,V7,Y7,AE7,AH7,AK7,AN7,AQ7,AT7,AW7,AZ7,BC7,BF7),4)+LARGE((M7,P7,S7,V7,Y7,AE7,AH7,AK7,AN7,AQ7,AT7,AW7,AZ7,BC7,BF7),5))/5</f>
        <v>1031.6657130264055</v>
      </c>
      <c r="BH7" s="144">
        <v>1</v>
      </c>
      <c r="BI7" s="207" t="s">
        <v>403</v>
      </c>
      <c r="BJ7" s="243" t="s">
        <v>11</v>
      </c>
      <c r="BK7" s="169"/>
      <c r="BX7" s="283">
        <f>V7</f>
        <v>1111.111111111111</v>
      </c>
      <c r="BY7" s="283">
        <f>P7</f>
        <v>1016.9491525423729</v>
      </c>
      <c r="BZ7" s="283">
        <f>AW7</f>
        <v>1017.4418604651162</v>
      </c>
      <c r="CA7" s="283">
        <f>AT7</f>
        <v>1008</v>
      </c>
      <c r="CB7" s="284">
        <f>AK7</f>
        <v>1005.3191489361702</v>
      </c>
      <c r="CC7" s="284"/>
      <c r="CD7" s="279">
        <v>18</v>
      </c>
      <c r="CE7" s="279"/>
      <c r="CF7" s="279">
        <v>5</v>
      </c>
      <c r="CG7">
        <f>(BX7+BY7+BZ7+CA7+CB7+CC7)/CF7</f>
        <v>1031.7642546109541</v>
      </c>
      <c r="CH7" s="69">
        <f>(BX7+BY7+BZ7+CA7+CB7+CC7+CD7+CE7)/CF7</f>
        <v>1035.3642546109543</v>
      </c>
    </row>
    <row r="8" spans="1:86" ht="12" customHeight="1">
      <c r="A8" s="243" t="s">
        <v>9</v>
      </c>
      <c r="B8" s="145">
        <v>20201</v>
      </c>
      <c r="C8" s="202" t="s">
        <v>65</v>
      </c>
      <c r="D8" s="146"/>
      <c r="E8" s="202" t="s">
        <v>48</v>
      </c>
      <c r="F8" s="147" t="s">
        <v>116</v>
      </c>
      <c r="G8" s="147" t="s">
        <v>117</v>
      </c>
      <c r="H8" s="147"/>
      <c r="I8" s="147" t="s">
        <v>52</v>
      </c>
      <c r="J8" s="202" t="s">
        <v>53</v>
      </c>
      <c r="K8" s="180">
        <v>23</v>
      </c>
      <c r="L8" s="180"/>
      <c r="M8" s="276">
        <f>K8/K$6*1000</f>
        <v>1000</v>
      </c>
      <c r="N8" s="180">
        <v>24</v>
      </c>
      <c r="O8" s="180">
        <v>24</v>
      </c>
      <c r="P8" s="210">
        <f>N8/N$6*1000</f>
        <v>1016.9491525423729</v>
      </c>
      <c r="Q8" s="180">
        <v>20</v>
      </c>
      <c r="R8" s="180"/>
      <c r="S8" s="216">
        <f t="shared" si="0"/>
        <v>913.0434782608695</v>
      </c>
      <c r="T8" s="285" t="s">
        <v>380</v>
      </c>
      <c r="U8" s="286"/>
      <c r="V8" s="227">
        <v>0</v>
      </c>
      <c r="W8" s="162">
        <v>24</v>
      </c>
      <c r="X8" s="162"/>
      <c r="Y8" s="226">
        <f>W8/W$6*1000</f>
        <v>1071.4285714285713</v>
      </c>
      <c r="Z8" s="180">
        <v>29</v>
      </c>
      <c r="AA8" s="180"/>
      <c r="AB8" s="216">
        <f t="shared" si="1"/>
        <v>963.6075949367089</v>
      </c>
      <c r="AC8" s="180">
        <v>15</v>
      </c>
      <c r="AD8" s="180"/>
      <c r="AE8" s="216">
        <f t="shared" si="2"/>
        <v>828.9473684210526</v>
      </c>
      <c r="AF8" s="180"/>
      <c r="AG8" s="180"/>
      <c r="AH8" s="264">
        <f t="shared" si="3"/>
        <v>0</v>
      </c>
      <c r="AI8" s="180"/>
      <c r="AJ8" s="180"/>
      <c r="AK8" s="180">
        <f t="shared" si="4"/>
        <v>0</v>
      </c>
      <c r="AL8" s="285" t="s">
        <v>380</v>
      </c>
      <c r="AM8" s="287"/>
      <c r="AN8" s="287">
        <v>0</v>
      </c>
      <c r="AO8" s="264">
        <v>22</v>
      </c>
      <c r="AP8" s="264"/>
      <c r="AQ8" s="232">
        <f>AO8/AO$6*1000</f>
        <v>964.9122807017544</v>
      </c>
      <c r="AR8" s="180">
        <v>20</v>
      </c>
      <c r="AS8" s="180"/>
      <c r="AT8" s="281">
        <f t="shared" si="5"/>
        <v>840</v>
      </c>
      <c r="AU8" s="264"/>
      <c r="AV8" s="264"/>
      <c r="AW8" s="264">
        <f t="shared" si="6"/>
        <v>0</v>
      </c>
      <c r="AX8" s="264"/>
      <c r="AY8" s="264"/>
      <c r="AZ8" s="264">
        <f t="shared" si="7"/>
        <v>0</v>
      </c>
      <c r="BA8" s="180"/>
      <c r="BB8" s="180"/>
      <c r="BC8" s="180"/>
      <c r="BD8" s="180"/>
      <c r="BE8" s="180"/>
      <c r="BF8" s="264"/>
      <c r="BG8" s="225">
        <f>(LARGE((M8,P8,S8,V8,Y8,AE8,AH8,AK8,AN8,AQ8,AT8,AW8,AZ8,BC8,BF8),1)+LARGE((M8,P8,S8,V8,Y8,AE8,AH8,AK8,AN8,AQ8,AT8,AZ8,BC8,BF8),2)+LARGE((M8,P8,S8,V8,Y8,AE8,AH8,AK8,AN8,AQ8,AT8,AW8,AZ8,BC8,BF8),3))/3</f>
        <v>1029.459241323648</v>
      </c>
      <c r="BH8" s="144">
        <v>2</v>
      </c>
      <c r="BI8" s="207" t="s">
        <v>379</v>
      </c>
      <c r="BJ8" s="243" t="s">
        <v>9</v>
      </c>
      <c r="BK8" s="167"/>
      <c r="BX8" s="283">
        <f>Y8</f>
        <v>1071.4285714285713</v>
      </c>
      <c r="BY8" s="283">
        <f>P8</f>
        <v>1016.9491525423729</v>
      </c>
      <c r="BZ8" s="284">
        <f>M8</f>
        <v>1000</v>
      </c>
      <c r="CA8" s="284"/>
      <c r="CD8">
        <v>55</v>
      </c>
      <c r="CF8">
        <v>3</v>
      </c>
      <c r="CG8">
        <f>(BX8+BY8+BZ8+CA8+CB8+CC8)/CF8</f>
        <v>1029.459241323648</v>
      </c>
      <c r="CH8" s="69">
        <f>(BX8+BY8+BZ8+CA8+CB8+CC8+CD8+CE8)/CF8</f>
        <v>1047.7925746569815</v>
      </c>
    </row>
    <row r="9" spans="1:86" ht="12" customHeight="1">
      <c r="A9" s="243" t="s">
        <v>70</v>
      </c>
      <c r="B9" s="145">
        <v>25163</v>
      </c>
      <c r="C9" s="202" t="s">
        <v>65</v>
      </c>
      <c r="D9" s="146"/>
      <c r="E9" s="202" t="s">
        <v>48</v>
      </c>
      <c r="F9" s="147" t="s">
        <v>116</v>
      </c>
      <c r="G9" s="147" t="s">
        <v>117</v>
      </c>
      <c r="H9" s="147"/>
      <c r="I9" s="147" t="s">
        <v>52</v>
      </c>
      <c r="J9" s="202" t="s">
        <v>100</v>
      </c>
      <c r="K9" s="285" t="s">
        <v>380</v>
      </c>
      <c r="L9" s="286"/>
      <c r="M9" s="227">
        <v>0</v>
      </c>
      <c r="N9" s="285" t="s">
        <v>380</v>
      </c>
      <c r="O9" s="287"/>
      <c r="P9" s="180">
        <v>0</v>
      </c>
      <c r="Q9" s="180"/>
      <c r="R9" s="180"/>
      <c r="S9" s="264">
        <f t="shared" si="0"/>
        <v>0</v>
      </c>
      <c r="T9" s="162">
        <v>25</v>
      </c>
      <c r="U9" s="162"/>
      <c r="V9" s="276">
        <f>T9/T$6*1000</f>
        <v>992.063492063492</v>
      </c>
      <c r="W9" s="162">
        <v>21</v>
      </c>
      <c r="X9" s="162"/>
      <c r="Y9" s="215">
        <f>W9/W$6*1000</f>
        <v>937.5000000000001</v>
      </c>
      <c r="Z9" s="180"/>
      <c r="AA9" s="180"/>
      <c r="AB9" s="180">
        <f t="shared" si="1"/>
        <v>0</v>
      </c>
      <c r="AC9" s="180">
        <v>19</v>
      </c>
      <c r="AD9" s="180"/>
      <c r="AE9" s="210">
        <f t="shared" si="2"/>
        <v>1050</v>
      </c>
      <c r="AF9" s="180">
        <v>26</v>
      </c>
      <c r="AG9" s="180"/>
      <c r="AH9" s="277">
        <f t="shared" si="3"/>
        <v>1003.6764705882354</v>
      </c>
      <c r="AI9" s="180">
        <v>25</v>
      </c>
      <c r="AJ9" s="180"/>
      <c r="AK9" s="216">
        <f t="shared" si="4"/>
        <v>930.8510638297873</v>
      </c>
      <c r="AL9" s="180">
        <v>25</v>
      </c>
      <c r="AM9" s="180"/>
      <c r="AN9" s="216">
        <f aca="true" t="shared" si="8" ref="AN9:AN40">AL9/AL$6*1000</f>
        <v>984.2519685039371</v>
      </c>
      <c r="AO9" s="285" t="s">
        <v>380</v>
      </c>
      <c r="AP9" s="287"/>
      <c r="AQ9" s="287">
        <v>0</v>
      </c>
      <c r="AR9" s="180">
        <v>22</v>
      </c>
      <c r="AS9" s="180"/>
      <c r="AT9" s="281">
        <f t="shared" si="5"/>
        <v>924</v>
      </c>
      <c r="AU9" s="264"/>
      <c r="AV9" s="264"/>
      <c r="AW9" s="264">
        <f t="shared" si="6"/>
        <v>0</v>
      </c>
      <c r="AX9" s="264"/>
      <c r="AY9" s="264"/>
      <c r="AZ9" s="264">
        <f t="shared" si="7"/>
        <v>0</v>
      </c>
      <c r="BA9" s="180"/>
      <c r="BB9" s="180"/>
      <c r="BC9" s="180"/>
      <c r="BD9" s="180"/>
      <c r="BE9" s="180"/>
      <c r="BF9" s="264"/>
      <c r="BG9" s="225">
        <f>(LARGE((M9,P9,S9,V9,Y9,AE9,AH9,AK9,AN9,AQ9,AT9,AW9,AZ9,BC9,BF9),1)+LARGE((M9,P9,S9,V9,Y9,AE9,AH9,AK9,AN9,AQ9,AT9,AZ9,BC9,BF9),2))/2</f>
        <v>1026.8382352941176</v>
      </c>
      <c r="BH9" s="144">
        <v>3</v>
      </c>
      <c r="BI9" s="207" t="s">
        <v>402</v>
      </c>
      <c r="BJ9" s="243" t="s">
        <v>70</v>
      </c>
      <c r="BK9" s="167"/>
      <c r="BO9">
        <v>32</v>
      </c>
      <c r="BP9">
        <v>33</v>
      </c>
      <c r="BQ9" s="69">
        <f>BO9/BP9*1050</f>
        <v>1018.1818181818182</v>
      </c>
      <c r="BX9" s="283">
        <f>AE9</f>
        <v>1050</v>
      </c>
      <c r="BY9" s="284">
        <f>AH9</f>
        <v>1003.6764705882354</v>
      </c>
      <c r="BZ9" s="284"/>
      <c r="CD9">
        <v>8</v>
      </c>
      <c r="CF9">
        <v>2</v>
      </c>
      <c r="CG9">
        <f>(BX9+BY9+BZ9+CA9+CB9+CC9)/CF9</f>
        <v>1026.8382352941176</v>
      </c>
      <c r="CH9" s="69">
        <f>(BX9+BY9+BZ9+CA9+CB9+CC9+CD9+CE9)/CF9</f>
        <v>1030.8382352941176</v>
      </c>
    </row>
    <row r="10" spans="1:86" ht="12" customHeight="1">
      <c r="A10" s="243" t="s">
        <v>2</v>
      </c>
      <c r="B10" s="183">
        <v>33344</v>
      </c>
      <c r="C10" s="203" t="s">
        <v>65</v>
      </c>
      <c r="D10" s="156"/>
      <c r="E10" s="203" t="s">
        <v>48</v>
      </c>
      <c r="F10" s="161" t="s">
        <v>116</v>
      </c>
      <c r="G10" s="161" t="s">
        <v>117</v>
      </c>
      <c r="H10" s="161"/>
      <c r="I10" s="161" t="s">
        <v>52</v>
      </c>
      <c r="J10" s="161" t="s">
        <v>53</v>
      </c>
      <c r="K10" s="180">
        <v>21</v>
      </c>
      <c r="L10" s="180">
        <v>46</v>
      </c>
      <c r="M10" s="215">
        <f aca="true" t="shared" si="9" ref="M10:M32">K10/23*1000</f>
        <v>913.0434782608695</v>
      </c>
      <c r="N10" s="180">
        <v>24</v>
      </c>
      <c r="O10" s="180">
        <v>7</v>
      </c>
      <c r="P10" s="210">
        <f aca="true" t="shared" si="10" ref="P10:P32">N10/23.6*1000</f>
        <v>1016.9491525423729</v>
      </c>
      <c r="Q10" s="180">
        <v>21</v>
      </c>
      <c r="R10" s="180"/>
      <c r="S10" s="278">
        <f t="shared" si="0"/>
        <v>958.695652173913</v>
      </c>
      <c r="T10" s="288" t="s">
        <v>381</v>
      </c>
      <c r="U10" s="288"/>
      <c r="V10" s="227">
        <v>0</v>
      </c>
      <c r="W10" s="285" t="s">
        <v>380</v>
      </c>
      <c r="X10" s="286"/>
      <c r="Y10" s="227">
        <v>0</v>
      </c>
      <c r="Z10" s="180">
        <v>25</v>
      </c>
      <c r="AA10" s="180"/>
      <c r="AB10" s="216">
        <f t="shared" si="1"/>
        <v>830.6962025316456</v>
      </c>
      <c r="AC10" s="180"/>
      <c r="AD10" s="180"/>
      <c r="AE10" s="180">
        <f t="shared" si="2"/>
        <v>0</v>
      </c>
      <c r="AF10" s="180"/>
      <c r="AG10" s="180"/>
      <c r="AH10" s="264">
        <f t="shared" si="3"/>
        <v>0</v>
      </c>
      <c r="AI10" s="180"/>
      <c r="AJ10" s="180"/>
      <c r="AK10" s="180">
        <f t="shared" si="4"/>
        <v>0</v>
      </c>
      <c r="AL10" s="180">
        <v>24</v>
      </c>
      <c r="AM10" s="180"/>
      <c r="AN10" s="232">
        <f t="shared" si="8"/>
        <v>944.8818897637797</v>
      </c>
      <c r="AO10" s="264">
        <v>24</v>
      </c>
      <c r="AP10" s="264"/>
      <c r="AQ10" s="210">
        <f aca="true" t="shared" si="11" ref="AQ10:AQ21">AO10/AO$6*1000</f>
        <v>1052.6315789473683</v>
      </c>
      <c r="AR10" s="180">
        <v>21</v>
      </c>
      <c r="AS10" s="180"/>
      <c r="AT10" s="281">
        <f t="shared" si="5"/>
        <v>882</v>
      </c>
      <c r="AU10" s="264"/>
      <c r="AV10" s="264"/>
      <c r="AW10" s="264">
        <f t="shared" si="6"/>
        <v>0</v>
      </c>
      <c r="AX10" s="264"/>
      <c r="AY10" s="264"/>
      <c r="AZ10" s="264">
        <f t="shared" si="7"/>
        <v>0</v>
      </c>
      <c r="BA10" s="180"/>
      <c r="BB10" s="180"/>
      <c r="BC10" s="180"/>
      <c r="BD10" s="180"/>
      <c r="BE10" s="180"/>
      <c r="BF10" s="264"/>
      <c r="BG10" s="225">
        <f>(LARGE((M10,P10,S10,V10,Y10,AE10,AH10,AK10,AN10,AQ10,AT10,AW10,AZ10,BC10,BF10),1)+LARGE((M10,P10,S10,V10,Y10,AE10,AH10,AK10,AN10,AQ10,AT10,AZ10,BC10,BF10),2)+LARGE((M10,P10,S10,V10,Y10,AE10,AH10,AK10,AN10,AQ10,AT10,AW10,AZ10,BC10,BF10),3))/3</f>
        <v>1009.425461221218</v>
      </c>
      <c r="BH10" s="144">
        <v>4</v>
      </c>
      <c r="BI10" s="207" t="s">
        <v>379</v>
      </c>
      <c r="BJ10" s="243" t="s">
        <v>2</v>
      </c>
      <c r="BK10" s="166"/>
      <c r="BX10" s="283">
        <f>AQ10</f>
        <v>1052.6315789473683</v>
      </c>
      <c r="BY10" s="283">
        <f>P10</f>
        <v>1016.9491525423729</v>
      </c>
      <c r="BZ10" s="283">
        <f>S10</f>
        <v>958.695652173913</v>
      </c>
      <c r="CF10">
        <v>3</v>
      </c>
      <c r="CG10">
        <f>(BX10+BY10+BZ10+CA10+CB10+CC10)/CF10</f>
        <v>1009.425461221218</v>
      </c>
      <c r="CH10" s="69">
        <f>(BX10+BY10+BZ10+CA10+CB10+CC10+CD10+CE10)/CF10</f>
        <v>1009.425461221218</v>
      </c>
    </row>
    <row r="11" spans="1:86" ht="12" customHeight="1">
      <c r="A11" s="243" t="s">
        <v>54</v>
      </c>
      <c r="B11" s="145">
        <v>26161</v>
      </c>
      <c r="C11" s="202" t="s">
        <v>55</v>
      </c>
      <c r="D11" s="146"/>
      <c r="E11" s="202" t="s">
        <v>56</v>
      </c>
      <c r="F11" s="147" t="s">
        <v>57</v>
      </c>
      <c r="G11" s="147" t="s">
        <v>117</v>
      </c>
      <c r="H11" s="147" t="s">
        <v>102</v>
      </c>
      <c r="I11" s="147" t="s">
        <v>52</v>
      </c>
      <c r="J11" s="202" t="s">
        <v>58</v>
      </c>
      <c r="K11" s="180">
        <v>22</v>
      </c>
      <c r="L11" s="180">
        <v>25</v>
      </c>
      <c r="M11" s="289">
        <f t="shared" si="9"/>
        <v>956.5217391304349</v>
      </c>
      <c r="N11" s="180">
        <v>22</v>
      </c>
      <c r="O11" s="180">
        <v>10</v>
      </c>
      <c r="P11" s="216">
        <f t="shared" si="10"/>
        <v>932.2033898305084</v>
      </c>
      <c r="Q11" s="180">
        <v>22</v>
      </c>
      <c r="R11" s="180"/>
      <c r="S11" s="278">
        <f t="shared" si="0"/>
        <v>1004.3478260869565</v>
      </c>
      <c r="T11" s="162">
        <v>21</v>
      </c>
      <c r="U11" s="162"/>
      <c r="V11" s="215">
        <f aca="true" t="shared" si="12" ref="V11:V37">T11/T$6*1000</f>
        <v>833.3333333333334</v>
      </c>
      <c r="W11" s="182">
        <v>21</v>
      </c>
      <c r="X11" s="180"/>
      <c r="Y11" s="276">
        <f aca="true" t="shared" si="13" ref="Y11:Y37">W11/W$6*1000</f>
        <v>937.5000000000001</v>
      </c>
      <c r="Z11" s="180"/>
      <c r="AA11" s="180"/>
      <c r="AB11" s="180">
        <f t="shared" si="1"/>
        <v>0</v>
      </c>
      <c r="AC11" s="180">
        <v>18</v>
      </c>
      <c r="AD11" s="180"/>
      <c r="AE11" s="233">
        <f t="shared" si="2"/>
        <v>994.7368421052631</v>
      </c>
      <c r="AF11" s="180">
        <v>26</v>
      </c>
      <c r="AG11" s="180"/>
      <c r="AH11" s="210">
        <f t="shared" si="3"/>
        <v>1003.6764705882354</v>
      </c>
      <c r="AI11" s="180">
        <v>28</v>
      </c>
      <c r="AJ11" s="180"/>
      <c r="AK11" s="210">
        <f t="shared" si="4"/>
        <v>1042.5531914893618</v>
      </c>
      <c r="AL11" s="180">
        <v>25</v>
      </c>
      <c r="AM11" s="180"/>
      <c r="AN11" s="210">
        <f t="shared" si="8"/>
        <v>984.2519685039371</v>
      </c>
      <c r="AO11" s="264">
        <v>21</v>
      </c>
      <c r="AP11" s="264"/>
      <c r="AQ11" s="270">
        <f t="shared" si="11"/>
        <v>921.0526315789474</v>
      </c>
      <c r="AR11" s="180">
        <v>21</v>
      </c>
      <c r="AS11" s="180"/>
      <c r="AT11" s="281">
        <f t="shared" si="5"/>
        <v>882</v>
      </c>
      <c r="AU11" s="264"/>
      <c r="AV11" s="264"/>
      <c r="AW11" s="264">
        <f t="shared" si="6"/>
        <v>0</v>
      </c>
      <c r="AX11" s="264"/>
      <c r="AY11" s="264"/>
      <c r="AZ11" s="264">
        <f t="shared" si="7"/>
        <v>0</v>
      </c>
      <c r="BA11" s="180"/>
      <c r="BB11" s="180"/>
      <c r="BC11" s="180"/>
      <c r="BD11" s="180"/>
      <c r="BE11" s="180"/>
      <c r="BF11" s="264"/>
      <c r="BG11" s="225">
        <f>(LARGE((M11,P11,S11,V11,Y11,AE11,AH11,AK11,AN11,AQ11,AT11,AW11,AZ11,BC11,BF11),1)+LARGE((M11,P11,S11,V11,Y11,AE11,AH11,AK11,AN11,AQ11,AT11,AZ11,BC11,BF11),2)+LARGE((M11,P11,S11,V11,Y11,AE11,AH11,AK11,AN11,AQ11,AT11,AW11,AZ11,BC11,BF11),3)+LARGE((M11,P11,S11,V11,Y11,AE11,AH11,AK11,AN11,AQ11,AT11,AW11,AZ11,BC11,BF11),4)+LARGE((M11,P11,S11,V11,Y11,AE11,AH11,AK11,AN11,AQ11,AT11,AW11,AZ11,BC11,BF11),5))/5</f>
        <v>1005.9132597547508</v>
      </c>
      <c r="BH11" s="144">
        <v>5</v>
      </c>
      <c r="BI11" s="207" t="s">
        <v>403</v>
      </c>
      <c r="BJ11" s="243" t="s">
        <v>54</v>
      </c>
      <c r="BK11" s="167"/>
      <c r="BX11" s="283">
        <f>AK11</f>
        <v>1042.5531914893618</v>
      </c>
      <c r="BY11" s="283">
        <f>AH11</f>
        <v>1003.6764705882354</v>
      </c>
      <c r="BZ11" s="283">
        <f>S11</f>
        <v>1004.3478260869565</v>
      </c>
      <c r="CA11" s="283">
        <f>AN11</f>
        <v>984.2519685039371</v>
      </c>
      <c r="CB11" s="284">
        <f>M11</f>
        <v>956.5217391304349</v>
      </c>
      <c r="CC11" s="284"/>
      <c r="CD11" s="279">
        <v>43</v>
      </c>
      <c r="CE11" s="279">
        <v>62</v>
      </c>
      <c r="CF11" s="279">
        <v>5</v>
      </c>
      <c r="CG11">
        <f>(BX11+BY11+BZ11+CA11+CB11+CC11)/CF11</f>
        <v>998.2702391597852</v>
      </c>
      <c r="CH11" s="69">
        <f>(BX11+BY11+BZ11+CA11+CB11+CC11+CD11+CE11)/CF11</f>
        <v>1019.2702391597852</v>
      </c>
    </row>
    <row r="12" spans="1:86" ht="14.25">
      <c r="A12" s="243" t="s">
        <v>76</v>
      </c>
      <c r="B12" s="145">
        <v>27307</v>
      </c>
      <c r="C12" s="202" t="s">
        <v>65</v>
      </c>
      <c r="D12" s="146"/>
      <c r="E12" s="203" t="s">
        <v>106</v>
      </c>
      <c r="F12" s="161" t="s">
        <v>118</v>
      </c>
      <c r="G12" s="161" t="s">
        <v>117</v>
      </c>
      <c r="H12" s="161" t="s">
        <v>119</v>
      </c>
      <c r="I12" s="161" t="s">
        <v>63</v>
      </c>
      <c r="J12" s="203" t="s">
        <v>53</v>
      </c>
      <c r="K12" s="180">
        <v>23</v>
      </c>
      <c r="L12" s="180">
        <v>54</v>
      </c>
      <c r="M12" s="226">
        <f t="shared" si="9"/>
        <v>1000</v>
      </c>
      <c r="N12" s="180">
        <v>18</v>
      </c>
      <c r="O12" s="180">
        <v>44</v>
      </c>
      <c r="P12" s="216">
        <f t="shared" si="10"/>
        <v>762.7118644067797</v>
      </c>
      <c r="Q12" s="180"/>
      <c r="R12" s="180"/>
      <c r="S12" s="264">
        <f t="shared" si="0"/>
        <v>0</v>
      </c>
      <c r="T12" s="162">
        <v>25</v>
      </c>
      <c r="U12" s="162"/>
      <c r="V12" s="226">
        <f t="shared" si="12"/>
        <v>992.063492063492</v>
      </c>
      <c r="W12" s="162">
        <v>22</v>
      </c>
      <c r="X12" s="162"/>
      <c r="Y12" s="226">
        <f t="shared" si="13"/>
        <v>982.1428571428572</v>
      </c>
      <c r="Z12" s="180"/>
      <c r="AA12" s="180"/>
      <c r="AB12" s="180">
        <f t="shared" si="1"/>
        <v>0</v>
      </c>
      <c r="AC12" s="180">
        <v>16</v>
      </c>
      <c r="AD12" s="180"/>
      <c r="AE12" s="216">
        <f t="shared" si="2"/>
        <v>884.2105263157895</v>
      </c>
      <c r="AF12" s="180">
        <v>24</v>
      </c>
      <c r="AG12" s="180"/>
      <c r="AH12" s="232">
        <f t="shared" si="3"/>
        <v>926.4705882352941</v>
      </c>
      <c r="AI12" s="180">
        <v>18</v>
      </c>
      <c r="AJ12" s="180"/>
      <c r="AK12" s="216">
        <f t="shared" si="4"/>
        <v>670.2127659574469</v>
      </c>
      <c r="AL12" s="180">
        <v>25</v>
      </c>
      <c r="AM12" s="180"/>
      <c r="AN12" s="270">
        <f t="shared" si="8"/>
        <v>984.2519685039371</v>
      </c>
      <c r="AO12" s="264">
        <v>23</v>
      </c>
      <c r="AP12" s="264"/>
      <c r="AQ12" s="270">
        <f t="shared" si="11"/>
        <v>1008.7719298245614</v>
      </c>
      <c r="AR12" s="180"/>
      <c r="AS12" s="180"/>
      <c r="AT12" s="264">
        <f t="shared" si="5"/>
        <v>0</v>
      </c>
      <c r="AU12" s="264"/>
      <c r="AV12" s="264"/>
      <c r="AW12" s="264">
        <f t="shared" si="6"/>
        <v>0</v>
      </c>
      <c r="AX12" s="264"/>
      <c r="AY12" s="264"/>
      <c r="AZ12" s="264">
        <f t="shared" si="7"/>
        <v>0</v>
      </c>
      <c r="BA12" s="180"/>
      <c r="BB12" s="180"/>
      <c r="BC12" s="180"/>
      <c r="BD12" s="180"/>
      <c r="BE12" s="180"/>
      <c r="BF12" s="264"/>
      <c r="BG12" s="225">
        <f>(LARGE((M12,P12,S12,V12,Y12,AE12,AH12,AK12,AN12,AQ12,AT12,AW12,AZ12,BC12,BF12),1)+LARGE((M12,P12,S12,V12,Y12,AE12,AH12,AK12,AN12,AQ12,AT12,AZ12,BC12,BF12),2)+LARGE((M12,P12,S12,V12,Y12,AE12,AH12,AK12,AN12,AQ12,AT12,AW12,AZ12,BC12,BF12),3)+LARGE((M12,P12,S12,V12,Y12,AE12,AH12,AK12,AN12,AQ12,AT12,AW12,AZ12,BC12,BF12),4)+LARGE((M12,P12,S12,V12,Y12,AE12,AH12,AK12,AN12,AQ12,AT12,AW12,AZ12,BC12,BF12),5))/5</f>
        <v>993.4460495069695</v>
      </c>
      <c r="BH12" s="144">
        <v>6</v>
      </c>
      <c r="BI12" s="181"/>
      <c r="BJ12" s="243" t="s">
        <v>76</v>
      </c>
      <c r="BK12" s="166"/>
      <c r="BW12">
        <v>1</v>
      </c>
      <c r="CH12" s="69"/>
    </row>
    <row r="13" spans="1:86" ht="12" customHeight="1">
      <c r="A13" s="245" t="s">
        <v>242</v>
      </c>
      <c r="B13" s="195">
        <v>35851</v>
      </c>
      <c r="C13" s="196" t="s">
        <v>47</v>
      </c>
      <c r="D13" s="194"/>
      <c r="E13" s="196" t="s">
        <v>106</v>
      </c>
      <c r="F13" s="196" t="s">
        <v>249</v>
      </c>
      <c r="G13" s="196" t="s">
        <v>301</v>
      </c>
      <c r="H13" s="197" t="s">
        <v>119</v>
      </c>
      <c r="I13" s="147" t="s">
        <v>52</v>
      </c>
      <c r="J13" s="196" t="s">
        <v>300</v>
      </c>
      <c r="K13" s="180">
        <v>23</v>
      </c>
      <c r="L13" s="180">
        <v>27</v>
      </c>
      <c r="M13" s="226">
        <f t="shared" si="9"/>
        <v>1000</v>
      </c>
      <c r="N13" s="180">
        <v>21</v>
      </c>
      <c r="O13" s="180">
        <v>71</v>
      </c>
      <c r="P13" s="210">
        <f t="shared" si="10"/>
        <v>889.8305084745763</v>
      </c>
      <c r="Q13" s="180"/>
      <c r="R13" s="180"/>
      <c r="S13" s="264">
        <f t="shared" si="0"/>
        <v>0</v>
      </c>
      <c r="T13" s="162">
        <v>23</v>
      </c>
      <c r="U13" s="162"/>
      <c r="V13" s="226">
        <f t="shared" si="12"/>
        <v>912.6984126984127</v>
      </c>
      <c r="W13" s="162"/>
      <c r="X13" s="162"/>
      <c r="Y13" s="227">
        <f t="shared" si="13"/>
        <v>0</v>
      </c>
      <c r="Z13" s="180"/>
      <c r="AA13" s="180"/>
      <c r="AB13" s="180">
        <f t="shared" si="1"/>
        <v>0</v>
      </c>
      <c r="AC13" s="180"/>
      <c r="AD13" s="180"/>
      <c r="AE13" s="180">
        <f t="shared" si="2"/>
        <v>0</v>
      </c>
      <c r="AF13" s="180"/>
      <c r="AG13" s="180"/>
      <c r="AH13" s="180">
        <f t="shared" si="3"/>
        <v>0</v>
      </c>
      <c r="AI13" s="180"/>
      <c r="AJ13" s="180"/>
      <c r="AK13" s="180">
        <f t="shared" si="4"/>
        <v>0</v>
      </c>
      <c r="AL13" s="180">
        <v>26</v>
      </c>
      <c r="AM13" s="180"/>
      <c r="AN13" s="210">
        <f t="shared" si="8"/>
        <v>1023.6220472440945</v>
      </c>
      <c r="AO13" s="264">
        <v>22</v>
      </c>
      <c r="AP13" s="264"/>
      <c r="AQ13" s="210">
        <f t="shared" si="11"/>
        <v>964.9122807017544</v>
      </c>
      <c r="AR13" s="180"/>
      <c r="AS13" s="180"/>
      <c r="AT13" s="264">
        <f>AR13/23.2*1000</f>
        <v>0</v>
      </c>
      <c r="AU13" s="264"/>
      <c r="AV13" s="264"/>
      <c r="AW13" s="264">
        <f>AU13/23.2*1000</f>
        <v>0</v>
      </c>
      <c r="AX13" s="264"/>
      <c r="AY13" s="264"/>
      <c r="AZ13" s="264">
        <f t="shared" si="7"/>
        <v>0</v>
      </c>
      <c r="BA13" s="180"/>
      <c r="BB13" s="180"/>
      <c r="BC13" s="180"/>
      <c r="BD13" s="180"/>
      <c r="BE13" s="180"/>
      <c r="BF13" s="264"/>
      <c r="BG13" s="225">
        <f>(LARGE((M13,P13,S13,V13,Y13,AE13,AH13,AK13,AN13,AQ13,AT13,AW13,AZ13,BC13,BF13),1)+LARGE((M13,P13,S13,V13,Y13,AE13,AH13,AK13,AN13,AQ13,AT13,AZ13,BC13,BF13),2)+LARGE((M13,P13,S13,V13,Y13,AE13,AH13,AK13,AN13,AQ13,AT13,AW13,AZ13,BC13,BF13),3)+LARGE((M13,P13,S13,V13,Y13,AE13,AH13,AK13,AN13,AQ13,AT13,AW13,AZ13,BC13,BF13),4)+LARGE((M13,P13,S13,V13,Y13,AE13,AH13,AK13,AN13,AQ13,AT13,AW13,AZ13,BC13,BF13),5))/5</f>
        <v>958.2126498237676</v>
      </c>
      <c r="BH13" s="144">
        <v>7</v>
      </c>
      <c r="BI13" s="181"/>
      <c r="BJ13" s="245" t="s">
        <v>242</v>
      </c>
      <c r="BK13" s="167"/>
      <c r="BO13">
        <v>25</v>
      </c>
      <c r="BP13">
        <v>26</v>
      </c>
      <c r="BQ13" s="69">
        <f>BO13/BP13*1050</f>
        <v>1009.6153846153846</v>
      </c>
      <c r="BX13" s="283">
        <f>AN13</f>
        <v>1023.6220472440945</v>
      </c>
      <c r="BY13" s="283">
        <f>M13</f>
        <v>1000</v>
      </c>
      <c r="BZ13" s="283">
        <f>AQ13</f>
        <v>964.9122807017544</v>
      </c>
      <c r="CA13" s="283">
        <f>V13</f>
        <v>912.6984126984127</v>
      </c>
      <c r="CB13" s="284">
        <f>P13</f>
        <v>889.8305084745763</v>
      </c>
      <c r="CC13" s="290"/>
      <c r="CD13">
        <v>110</v>
      </c>
      <c r="CE13">
        <v>1000</v>
      </c>
      <c r="CF13">
        <v>5</v>
      </c>
      <c r="CG13">
        <f>(BX13+BY13+BZ13+CA13+CB13+CC13)/CF13</f>
        <v>958.2126498237676</v>
      </c>
      <c r="CH13" s="69">
        <f>(BX13+BY13+BZ13+CA13+CB13+CC13+CD13+CE13)/CF13</f>
        <v>1180.2126498237676</v>
      </c>
    </row>
    <row r="14" spans="1:86" ht="12" customHeight="1">
      <c r="A14" s="244" t="s">
        <v>253</v>
      </c>
      <c r="B14" s="185">
        <v>23565</v>
      </c>
      <c r="C14" s="150" t="s">
        <v>47</v>
      </c>
      <c r="D14" s="151"/>
      <c r="E14" s="150" t="s">
        <v>48</v>
      </c>
      <c r="F14" s="150" t="s">
        <v>116</v>
      </c>
      <c r="G14" s="155"/>
      <c r="H14" s="155"/>
      <c r="I14" s="161" t="s">
        <v>52</v>
      </c>
      <c r="J14" s="150" t="s">
        <v>53</v>
      </c>
      <c r="K14" s="180">
        <v>17</v>
      </c>
      <c r="L14" s="180">
        <v>106</v>
      </c>
      <c r="M14" s="215">
        <f t="shared" si="9"/>
        <v>739.1304347826086</v>
      </c>
      <c r="N14" s="180">
        <v>23</v>
      </c>
      <c r="O14" s="180">
        <v>49</v>
      </c>
      <c r="P14" s="210">
        <f t="shared" si="10"/>
        <v>974.5762711864406</v>
      </c>
      <c r="Q14" s="180"/>
      <c r="R14" s="180"/>
      <c r="S14" s="264">
        <f t="shared" si="0"/>
        <v>0</v>
      </c>
      <c r="T14" s="162">
        <v>24</v>
      </c>
      <c r="U14" s="162"/>
      <c r="V14" s="226">
        <f t="shared" si="12"/>
        <v>952.3809523809524</v>
      </c>
      <c r="W14" s="162">
        <v>20</v>
      </c>
      <c r="X14" s="162"/>
      <c r="Y14" s="226">
        <f t="shared" si="13"/>
        <v>892.8571428571429</v>
      </c>
      <c r="Z14" s="180"/>
      <c r="AA14" s="180"/>
      <c r="AB14" s="180">
        <f t="shared" si="1"/>
        <v>0</v>
      </c>
      <c r="AC14" s="180">
        <v>18</v>
      </c>
      <c r="AD14" s="180"/>
      <c r="AE14" s="210">
        <f t="shared" si="2"/>
        <v>994.7368421052631</v>
      </c>
      <c r="AF14" s="180">
        <v>23</v>
      </c>
      <c r="AG14" s="180"/>
      <c r="AH14" s="232">
        <f t="shared" si="3"/>
        <v>887.8676470588235</v>
      </c>
      <c r="AI14" s="180">
        <v>25</v>
      </c>
      <c r="AJ14" s="180"/>
      <c r="AK14" s="210">
        <f t="shared" si="4"/>
        <v>930.8510638297873</v>
      </c>
      <c r="AL14" s="180">
        <v>21</v>
      </c>
      <c r="AM14" s="180"/>
      <c r="AN14" s="270">
        <f t="shared" si="8"/>
        <v>826.7716535433071</v>
      </c>
      <c r="AO14" s="264">
        <v>19</v>
      </c>
      <c r="AP14" s="264"/>
      <c r="AQ14" s="270">
        <f t="shared" si="11"/>
        <v>833.3333333333333</v>
      </c>
      <c r="AR14" s="180">
        <v>20</v>
      </c>
      <c r="AS14" s="180"/>
      <c r="AT14" s="281">
        <f>AR14/25*1000</f>
        <v>800</v>
      </c>
      <c r="AU14" s="264"/>
      <c r="AV14" s="264"/>
      <c r="AW14" s="264">
        <f>AU14/AU$6*1050</f>
        <v>0</v>
      </c>
      <c r="AX14" s="264"/>
      <c r="AY14" s="264"/>
      <c r="AZ14" s="264">
        <f t="shared" si="7"/>
        <v>0</v>
      </c>
      <c r="BA14" s="180"/>
      <c r="BB14" s="180"/>
      <c r="BC14" s="180"/>
      <c r="BD14" s="180"/>
      <c r="BE14" s="180"/>
      <c r="BF14" s="264"/>
      <c r="BG14" s="225">
        <f>(LARGE((M14,P14,S14,V14,Y14,AE14,AH14,AK14,AN14,AQ14,AT14,AW14,AZ14,BC14,BF14),1)+LARGE((M14,P14,S14,V14,Y14,AE14,AH14,AK14,AN14,AQ14,AT14,AZ14,BC14,BF14),2)+LARGE((M14,P14,S14,V14,Y14,AE14,AH14,AK14,AN14,AQ14,AT14,AW14,AZ14,BC14,BF14),3)+LARGE((M14,P14,S14,V14,Y14,AE14,AH14,AK14,AN14,AQ14,AT14,AW14,AZ14,BC14,BF14),4)+LARGE((M14,P14,S14,V14,Y14,AE14,AH14,AK14,AN14,AQ14,AT14,AW14,AZ14,BC14,BF14),5))/5</f>
        <v>949.0804544719173</v>
      </c>
      <c r="BH14" s="144">
        <v>8</v>
      </c>
      <c r="BI14" s="178"/>
      <c r="BJ14" s="244" t="s">
        <v>253</v>
      </c>
      <c r="BK14" s="167"/>
      <c r="BW14">
        <v>2</v>
      </c>
      <c r="CH14" s="69"/>
    </row>
    <row r="15" spans="1:86" ht="12" customHeight="1">
      <c r="A15" s="245" t="s">
        <v>243</v>
      </c>
      <c r="B15" s="185">
        <v>28965</v>
      </c>
      <c r="C15" s="150" t="s">
        <v>84</v>
      </c>
      <c r="D15" s="151"/>
      <c r="E15" s="150" t="s">
        <v>48</v>
      </c>
      <c r="F15" s="150" t="s">
        <v>116</v>
      </c>
      <c r="G15" s="155"/>
      <c r="H15" s="155"/>
      <c r="I15" s="161" t="s">
        <v>52</v>
      </c>
      <c r="J15" s="150" t="s">
        <v>53</v>
      </c>
      <c r="K15" s="180">
        <v>23</v>
      </c>
      <c r="L15" s="180">
        <v>39</v>
      </c>
      <c r="M15" s="274">
        <f t="shared" si="9"/>
        <v>1000</v>
      </c>
      <c r="N15" s="180">
        <v>23</v>
      </c>
      <c r="O15" s="180">
        <v>31</v>
      </c>
      <c r="P15" s="275">
        <f t="shared" si="10"/>
        <v>974.5762711864406</v>
      </c>
      <c r="Q15" s="180"/>
      <c r="R15" s="180"/>
      <c r="S15" s="264">
        <f t="shared" si="0"/>
        <v>0</v>
      </c>
      <c r="T15" s="162">
        <v>19</v>
      </c>
      <c r="U15" s="162"/>
      <c r="V15" s="276">
        <f t="shared" si="12"/>
        <v>753.968253968254</v>
      </c>
      <c r="W15" s="162">
        <v>17</v>
      </c>
      <c r="X15" s="162"/>
      <c r="Y15" s="274">
        <f t="shared" si="13"/>
        <v>758.9285714285716</v>
      </c>
      <c r="Z15" s="180"/>
      <c r="AA15" s="180"/>
      <c r="AB15" s="180">
        <f t="shared" si="1"/>
        <v>0</v>
      </c>
      <c r="AC15" s="180"/>
      <c r="AD15" s="180"/>
      <c r="AE15" s="180">
        <f t="shared" si="2"/>
        <v>0</v>
      </c>
      <c r="AF15" s="180"/>
      <c r="AG15" s="180"/>
      <c r="AH15" s="180">
        <f t="shared" si="3"/>
        <v>0</v>
      </c>
      <c r="AI15" s="180"/>
      <c r="AJ15" s="180"/>
      <c r="AK15" s="180">
        <f t="shared" si="4"/>
        <v>0</v>
      </c>
      <c r="AL15" s="180">
        <v>21</v>
      </c>
      <c r="AM15" s="180"/>
      <c r="AN15" s="275">
        <f t="shared" si="8"/>
        <v>826.7716535433071</v>
      </c>
      <c r="AO15" s="264">
        <v>21</v>
      </c>
      <c r="AP15" s="264"/>
      <c r="AQ15" s="275">
        <f t="shared" si="11"/>
        <v>921.0526315789474</v>
      </c>
      <c r="AR15" s="180"/>
      <c r="AS15" s="180"/>
      <c r="AT15" s="264">
        <f>AR15/25*1000</f>
        <v>0</v>
      </c>
      <c r="AU15" s="264"/>
      <c r="AV15" s="264"/>
      <c r="AW15" s="264">
        <f>AU15/AU$6*1050</f>
        <v>0</v>
      </c>
      <c r="AX15" s="264"/>
      <c r="AY15" s="264"/>
      <c r="AZ15" s="264">
        <f t="shared" si="7"/>
        <v>0</v>
      </c>
      <c r="BA15" s="180"/>
      <c r="BB15" s="180"/>
      <c r="BC15" s="180"/>
      <c r="BD15" s="180"/>
      <c r="BE15" s="180"/>
      <c r="BF15" s="264"/>
      <c r="BG15" s="225">
        <f>(LARGE((M15,P15,S15,V15,Y15,AE15,AH15,AK15,AN15,AQ15,AT15,AW15,AZ15,BC15,BF15),1)+LARGE((M15,P15,S15,V15,Y15,AE15,AH15,AK15,AN15,AQ15,AT15,AZ15,BC15,BF15),2)+LARGE((M15,P15,S15,V15,Y15,AE15,AH15,AK15,AN15,AQ15,AT15,AW15,AZ15,BC15,BF15),3)+LARGE((M15,P15,S15,V15,Y15,AE15,AH15,AK15,AN15,AQ15,AT15,AW15,AZ15,BC15,BF15),4)+LARGE((M15,P15,S15,V15,Y15,AE15,AH15,AK15,AN15,AQ15,AT15,AW15,AZ15,BC15,BF15),5))/5</f>
        <v>896.2658255474532</v>
      </c>
      <c r="BH15" s="144">
        <v>9</v>
      </c>
      <c r="BI15" s="178"/>
      <c r="BJ15" s="245" t="s">
        <v>243</v>
      </c>
      <c r="BK15" s="171"/>
      <c r="CH15" s="69"/>
    </row>
    <row r="16" spans="1:86" ht="12" customHeight="1">
      <c r="A16" s="243" t="s">
        <v>105</v>
      </c>
      <c r="B16" s="183">
        <v>24733</v>
      </c>
      <c r="C16" s="203" t="s">
        <v>65</v>
      </c>
      <c r="D16" s="156"/>
      <c r="E16" s="203" t="s">
        <v>106</v>
      </c>
      <c r="F16" s="161" t="s">
        <v>118</v>
      </c>
      <c r="G16" s="161" t="s">
        <v>117</v>
      </c>
      <c r="H16" s="161" t="s">
        <v>117</v>
      </c>
      <c r="I16" s="161" t="s">
        <v>52</v>
      </c>
      <c r="J16" s="203" t="s">
        <v>75</v>
      </c>
      <c r="K16" s="180">
        <v>20</v>
      </c>
      <c r="L16" s="180">
        <v>60</v>
      </c>
      <c r="M16" s="274">
        <f t="shared" si="9"/>
        <v>869.5652173913044</v>
      </c>
      <c r="N16" s="180">
        <v>18</v>
      </c>
      <c r="O16" s="180">
        <v>38</v>
      </c>
      <c r="P16" s="277">
        <f t="shared" si="10"/>
        <v>762.7118644067797</v>
      </c>
      <c r="Q16" s="180"/>
      <c r="R16" s="180"/>
      <c r="S16" s="264">
        <f t="shared" si="0"/>
        <v>0</v>
      </c>
      <c r="T16" s="162">
        <v>21</v>
      </c>
      <c r="U16" s="162"/>
      <c r="V16" s="274">
        <f t="shared" si="12"/>
        <v>833.3333333333334</v>
      </c>
      <c r="W16" s="162">
        <v>21</v>
      </c>
      <c r="X16" s="162"/>
      <c r="Y16" s="274">
        <f t="shared" si="13"/>
        <v>937.5000000000001</v>
      </c>
      <c r="Z16" s="180"/>
      <c r="AA16" s="180"/>
      <c r="AB16" s="180">
        <f t="shared" si="1"/>
        <v>0</v>
      </c>
      <c r="AC16" s="180">
        <v>16</v>
      </c>
      <c r="AD16" s="180"/>
      <c r="AE16" s="275">
        <f t="shared" si="2"/>
        <v>884.2105263157895</v>
      </c>
      <c r="AF16" s="180"/>
      <c r="AG16" s="180"/>
      <c r="AH16" s="180">
        <f t="shared" si="3"/>
        <v>0</v>
      </c>
      <c r="AI16" s="180">
        <v>20</v>
      </c>
      <c r="AJ16" s="180"/>
      <c r="AK16" s="216">
        <f t="shared" si="4"/>
        <v>744.6808510638298</v>
      </c>
      <c r="AL16" s="180">
        <v>21</v>
      </c>
      <c r="AM16" s="180"/>
      <c r="AN16" s="275">
        <f t="shared" si="8"/>
        <v>826.7716535433071</v>
      </c>
      <c r="AO16" s="264"/>
      <c r="AP16" s="264"/>
      <c r="AQ16" s="264">
        <f t="shared" si="11"/>
        <v>0</v>
      </c>
      <c r="AR16" s="180"/>
      <c r="AS16" s="180"/>
      <c r="AT16" s="264">
        <f aca="true" t="shared" si="14" ref="AT16:AT32">AR16/23.2*1000</f>
        <v>0</v>
      </c>
      <c r="AU16" s="264"/>
      <c r="AV16" s="264"/>
      <c r="AW16" s="264">
        <f aca="true" t="shared" si="15" ref="AW16:AW32">AU16/23.2*1000</f>
        <v>0</v>
      </c>
      <c r="AX16" s="264"/>
      <c r="AY16" s="264"/>
      <c r="AZ16" s="264">
        <f t="shared" si="7"/>
        <v>0</v>
      </c>
      <c r="BA16" s="180"/>
      <c r="BB16" s="180"/>
      <c r="BC16" s="180"/>
      <c r="BD16" s="180"/>
      <c r="BE16" s="180"/>
      <c r="BF16" s="264"/>
      <c r="BG16" s="225">
        <f>(LARGE((M16,P16,S16,V16,Y16,AE16,AH16,AK16,AN16,AQ16,AT16,AW16,AZ16,BC16,BF16),1)+LARGE((M16,P16,S16,V16,Y16,AE16,AH16,AK16,AN16,AQ16,AT16,AZ16,BC16,BF16),2)+LARGE((M16,P16,S16,V16,Y16,AE16,AH16,AK16,AN16,AQ16,AT16,AW16,AZ16,BC16,BF16),3)+LARGE((M16,P16,S16,V16,Y16,AE16,AH16,AK16,AN16,AQ16,AT16,AW16,AZ16,BC16,BF16),4)+LARGE((M16,P16,S16,V16,Y16,AE16,AH16,AK16,AN16,AQ16,AT16,AW16,AZ16,BC16,BF16),5))/5</f>
        <v>870.2761461167469</v>
      </c>
      <c r="BH16" s="144">
        <v>10</v>
      </c>
      <c r="BI16" s="181"/>
      <c r="BJ16" s="243" t="s">
        <v>105</v>
      </c>
      <c r="BK16" s="211">
        <f>S16</f>
        <v>0</v>
      </c>
      <c r="BL16" s="67">
        <f>M16</f>
        <v>869.5652173913044</v>
      </c>
      <c r="BM16" s="67">
        <f>V16</f>
        <v>833.3333333333334</v>
      </c>
      <c r="BN16" s="67">
        <f>Y16</f>
        <v>937.5000000000001</v>
      </c>
      <c r="BQ16" s="67">
        <f>(BK16+BL16+BM16+BN16+BO16+BP16)</f>
        <v>2640.398550724638</v>
      </c>
      <c r="BR16" s="67">
        <v>4</v>
      </c>
      <c r="BS16" s="69">
        <f>BQ16/BR16</f>
        <v>660.0996376811595</v>
      </c>
      <c r="BV16" s="69">
        <f>(BQ16+BT16+BU16)/BR16</f>
        <v>660.0996376811595</v>
      </c>
      <c r="BW16">
        <v>3</v>
      </c>
      <c r="CH16" s="69"/>
    </row>
    <row r="17" spans="1:74" ht="12" customHeight="1">
      <c r="A17" s="243" t="s">
        <v>114</v>
      </c>
      <c r="B17" s="145">
        <v>26863</v>
      </c>
      <c r="C17" s="202" t="s">
        <v>140</v>
      </c>
      <c r="D17" s="146"/>
      <c r="E17" s="202" t="s">
        <v>48</v>
      </c>
      <c r="F17" s="147" t="s">
        <v>116</v>
      </c>
      <c r="G17" s="147" t="s">
        <v>117</v>
      </c>
      <c r="H17" s="147"/>
      <c r="I17" s="147" t="s">
        <v>63</v>
      </c>
      <c r="J17" s="202" t="s">
        <v>53</v>
      </c>
      <c r="K17" s="180">
        <v>20</v>
      </c>
      <c r="L17" s="180">
        <v>37</v>
      </c>
      <c r="M17" s="215">
        <f t="shared" si="9"/>
        <v>869.5652173913044</v>
      </c>
      <c r="N17" s="180">
        <v>22</v>
      </c>
      <c r="O17" s="180">
        <v>26</v>
      </c>
      <c r="P17" s="216">
        <f t="shared" si="10"/>
        <v>932.2033898305084</v>
      </c>
      <c r="Q17" s="180"/>
      <c r="R17" s="180"/>
      <c r="S17" s="264">
        <f t="shared" si="0"/>
        <v>0</v>
      </c>
      <c r="T17" s="162">
        <v>20</v>
      </c>
      <c r="U17" s="162"/>
      <c r="V17" s="215">
        <f t="shared" si="12"/>
        <v>793.6507936507937</v>
      </c>
      <c r="W17" s="162">
        <v>15</v>
      </c>
      <c r="X17" s="162"/>
      <c r="Y17" s="215">
        <f t="shared" si="13"/>
        <v>669.6428571428572</v>
      </c>
      <c r="Z17" s="180"/>
      <c r="AA17" s="180"/>
      <c r="AB17" s="180">
        <f t="shared" si="1"/>
        <v>0</v>
      </c>
      <c r="AC17" s="180"/>
      <c r="AD17" s="180"/>
      <c r="AE17" s="180">
        <f t="shared" si="2"/>
        <v>0</v>
      </c>
      <c r="AF17" s="180"/>
      <c r="AG17" s="180"/>
      <c r="AH17" s="180">
        <f t="shared" si="3"/>
        <v>0</v>
      </c>
      <c r="AI17" s="180"/>
      <c r="AJ17" s="180"/>
      <c r="AK17" s="180">
        <f t="shared" si="4"/>
        <v>0</v>
      </c>
      <c r="AL17" s="180"/>
      <c r="AM17" s="180"/>
      <c r="AN17" s="264">
        <f t="shared" si="8"/>
        <v>0</v>
      </c>
      <c r="AO17" s="264">
        <v>17</v>
      </c>
      <c r="AP17" s="264"/>
      <c r="AQ17" s="270">
        <f t="shared" si="11"/>
        <v>745.6140350877192</v>
      </c>
      <c r="AR17" s="180"/>
      <c r="AS17" s="180"/>
      <c r="AT17" s="264">
        <f t="shared" si="14"/>
        <v>0</v>
      </c>
      <c r="AU17" s="264"/>
      <c r="AV17" s="264"/>
      <c r="AW17" s="264">
        <f t="shared" si="15"/>
        <v>0</v>
      </c>
      <c r="AX17" s="264"/>
      <c r="AY17" s="264"/>
      <c r="AZ17" s="264">
        <f t="shared" si="7"/>
        <v>0</v>
      </c>
      <c r="BA17" s="180"/>
      <c r="BB17" s="180"/>
      <c r="BC17" s="180"/>
      <c r="BD17" s="180"/>
      <c r="BE17" s="180"/>
      <c r="BF17" s="264"/>
      <c r="BG17" s="225">
        <f>(LARGE((M17,P17,S17,V17,Y17,AE17,AH17,AK17,AN17,AQ17,AT17,AW17,AZ17,BC17,BF17),1)+LARGE((M17,P17,S17,V17,Y17,AE17,AH17,AK17,AN17,AQ17,AT17,AZ17,BC17,BF17),2)+LARGE((M17,P17,S17,V17,Y17,AE17,AH17,AK17,AN17,AQ17,AT17,AW17,AZ17,BC17,BF17),3)+LARGE((M17,P17,S17,V17,Y17,AE17,AH17,AK17,AN17,AQ17,AT17,AW17,AZ17,BC17,BF17),4)+LARGE((M17,P17,S17,V17,Y17,AE17,AH17,AK17,AN17,AQ17,AT17,AW17,AZ17,BC17,BF17),5))/5</f>
        <v>802.1352586206366</v>
      </c>
      <c r="BH17" s="144">
        <v>11</v>
      </c>
      <c r="BI17" s="181"/>
      <c r="BJ17" s="243" t="s">
        <v>114</v>
      </c>
      <c r="BK17" s="211">
        <f>P17</f>
        <v>932.2033898305084</v>
      </c>
      <c r="BL17" s="67">
        <v>1017</v>
      </c>
      <c r="BM17" s="67">
        <v>1007</v>
      </c>
      <c r="BN17" s="67">
        <v>1000</v>
      </c>
      <c r="BO17" s="70">
        <v>972</v>
      </c>
      <c r="BP17" s="214">
        <v>962</v>
      </c>
      <c r="BQ17" s="67">
        <f>(BK17+BL17+BM17+BN17+BO17+BP17)</f>
        <v>5890.203389830509</v>
      </c>
      <c r="BR17" s="67">
        <v>6</v>
      </c>
      <c r="BS17" s="69">
        <f>BQ17/BR17</f>
        <v>981.7005649717515</v>
      </c>
      <c r="BV17" s="69">
        <f>(BQ17+BT17+BU17)/BR17</f>
        <v>981.7005649717515</v>
      </c>
    </row>
    <row r="18" spans="1:63" ht="12" customHeight="1">
      <c r="A18" s="243" t="s">
        <v>16</v>
      </c>
      <c r="B18" s="183">
        <v>16966</v>
      </c>
      <c r="C18" s="203" t="s">
        <v>84</v>
      </c>
      <c r="D18" s="156"/>
      <c r="E18" s="203" t="s">
        <v>48</v>
      </c>
      <c r="F18" s="161" t="s">
        <v>116</v>
      </c>
      <c r="G18" s="161" t="s">
        <v>117</v>
      </c>
      <c r="H18" s="161"/>
      <c r="I18" s="161" t="s">
        <v>52</v>
      </c>
      <c r="J18" s="203" t="s">
        <v>85</v>
      </c>
      <c r="K18" s="180">
        <v>20</v>
      </c>
      <c r="L18" s="180">
        <v>37</v>
      </c>
      <c r="M18" s="215">
        <f t="shared" si="9"/>
        <v>869.5652173913044</v>
      </c>
      <c r="N18" s="180">
        <v>20</v>
      </c>
      <c r="O18" s="180">
        <v>61</v>
      </c>
      <c r="P18" s="216">
        <f t="shared" si="10"/>
        <v>847.457627118644</v>
      </c>
      <c r="Q18" s="180"/>
      <c r="R18" s="180"/>
      <c r="S18" s="264">
        <f t="shared" si="0"/>
        <v>0</v>
      </c>
      <c r="T18" s="180">
        <v>18</v>
      </c>
      <c r="U18" s="180"/>
      <c r="V18" s="215">
        <f t="shared" si="12"/>
        <v>714.2857142857143</v>
      </c>
      <c r="W18" s="180">
        <v>12</v>
      </c>
      <c r="X18" s="180"/>
      <c r="Y18" s="215">
        <f t="shared" si="13"/>
        <v>535.7142857142857</v>
      </c>
      <c r="Z18" s="180"/>
      <c r="AA18" s="180"/>
      <c r="AB18" s="180">
        <f t="shared" si="1"/>
        <v>0</v>
      </c>
      <c r="AC18" s="180"/>
      <c r="AD18" s="180"/>
      <c r="AE18" s="180">
        <f t="shared" si="2"/>
        <v>0</v>
      </c>
      <c r="AF18" s="180"/>
      <c r="AG18" s="180"/>
      <c r="AH18" s="180">
        <f t="shared" si="3"/>
        <v>0</v>
      </c>
      <c r="AI18" s="180"/>
      <c r="AJ18" s="180"/>
      <c r="AK18" s="180">
        <f t="shared" si="4"/>
        <v>0</v>
      </c>
      <c r="AL18" s="180">
        <v>14</v>
      </c>
      <c r="AM18" s="180"/>
      <c r="AN18" s="270">
        <f t="shared" si="8"/>
        <v>551.1811023622048</v>
      </c>
      <c r="AO18" s="264">
        <v>15</v>
      </c>
      <c r="AP18" s="264"/>
      <c r="AQ18" s="270">
        <f t="shared" si="11"/>
        <v>657.8947368421052</v>
      </c>
      <c r="AR18" s="180"/>
      <c r="AS18" s="180"/>
      <c r="AT18" s="264">
        <f t="shared" si="14"/>
        <v>0</v>
      </c>
      <c r="AU18" s="264"/>
      <c r="AV18" s="264"/>
      <c r="AW18" s="264">
        <f t="shared" si="15"/>
        <v>0</v>
      </c>
      <c r="AX18" s="264"/>
      <c r="AY18" s="264"/>
      <c r="AZ18" s="264">
        <f t="shared" si="7"/>
        <v>0</v>
      </c>
      <c r="BA18" s="180"/>
      <c r="BB18" s="180"/>
      <c r="BC18" s="180"/>
      <c r="BD18" s="180"/>
      <c r="BE18" s="180"/>
      <c r="BF18" s="264"/>
      <c r="BG18" s="225">
        <f>(LARGE((M18,P18,S18,V18,Y18,AE18,AH18,AK18,AN18,AQ18,AT18,AW18,AZ18,BC18,BF18),1)+LARGE((M18,P18,S18,V18,Y18,AE18,AH18,AK18,AN18,AQ18,AT18,AZ18,BC18,BF18),2)+LARGE((M18,P18,S18,V18,Y18,AE18,AH18,AK18,AN18,AQ18,AT18,AW18,AZ18,BC18,BF18),3)+LARGE((M18,P18,S18,V18,Y18,AE18,AH18,AK18,AN18,AQ18,AT18,AW18,AZ18,BC18,BF18),4)+LARGE((M18,P18,S18,V18,Y18,AE18,AH18,AK18,AN18,AQ18,AT18,AW18,AZ18,BC18,BF18),5))/5</f>
        <v>728.0768795999945</v>
      </c>
      <c r="BH18" s="144">
        <v>12</v>
      </c>
      <c r="BI18" s="178"/>
      <c r="BJ18" s="243" t="s">
        <v>16</v>
      </c>
      <c r="BK18" s="166"/>
    </row>
    <row r="19" spans="1:69" ht="12" customHeight="1">
      <c r="A19" s="243" t="s">
        <v>14</v>
      </c>
      <c r="B19" s="183">
        <v>28291</v>
      </c>
      <c r="C19" s="203" t="s">
        <v>47</v>
      </c>
      <c r="D19" s="156"/>
      <c r="E19" s="203" t="s">
        <v>48</v>
      </c>
      <c r="F19" s="161" t="s">
        <v>116</v>
      </c>
      <c r="G19" s="161"/>
      <c r="H19" s="161"/>
      <c r="I19" s="161" t="s">
        <v>63</v>
      </c>
      <c r="J19" s="203" t="s">
        <v>53</v>
      </c>
      <c r="K19" s="180">
        <v>21</v>
      </c>
      <c r="L19" s="180">
        <v>75</v>
      </c>
      <c r="M19" s="215">
        <f t="shared" si="9"/>
        <v>913.0434782608695</v>
      </c>
      <c r="N19" s="180">
        <v>21</v>
      </c>
      <c r="O19" s="180">
        <v>134</v>
      </c>
      <c r="P19" s="216">
        <f t="shared" si="10"/>
        <v>889.8305084745763</v>
      </c>
      <c r="Q19" s="180"/>
      <c r="R19" s="180"/>
      <c r="S19" s="180">
        <f>Q19/27*1050</f>
        <v>0</v>
      </c>
      <c r="T19" s="162"/>
      <c r="U19" s="162"/>
      <c r="V19" s="227">
        <f t="shared" si="12"/>
        <v>0</v>
      </c>
      <c r="W19" s="162"/>
      <c r="X19" s="162"/>
      <c r="Y19" s="227">
        <f t="shared" si="13"/>
        <v>0</v>
      </c>
      <c r="Z19" s="180"/>
      <c r="AA19" s="180"/>
      <c r="AB19" s="180">
        <f t="shared" si="1"/>
        <v>0</v>
      </c>
      <c r="AC19" s="180"/>
      <c r="AD19" s="180"/>
      <c r="AE19" s="180">
        <f t="shared" si="2"/>
        <v>0</v>
      </c>
      <c r="AF19" s="180"/>
      <c r="AG19" s="180"/>
      <c r="AH19" s="180">
        <f t="shared" si="3"/>
        <v>0</v>
      </c>
      <c r="AI19" s="180"/>
      <c r="AJ19" s="180"/>
      <c r="AK19" s="180">
        <f t="shared" si="4"/>
        <v>0</v>
      </c>
      <c r="AL19" s="180">
        <v>22</v>
      </c>
      <c r="AM19" s="180"/>
      <c r="AN19" s="270">
        <f t="shared" si="8"/>
        <v>866.1417322834645</v>
      </c>
      <c r="AO19" s="264">
        <v>22</v>
      </c>
      <c r="AP19" s="264"/>
      <c r="AQ19" s="270">
        <f t="shared" si="11"/>
        <v>964.9122807017544</v>
      </c>
      <c r="AR19" s="180"/>
      <c r="AS19" s="180"/>
      <c r="AT19" s="264">
        <f t="shared" si="14"/>
        <v>0</v>
      </c>
      <c r="AU19" s="264"/>
      <c r="AV19" s="264"/>
      <c r="AW19" s="264">
        <f t="shared" si="15"/>
        <v>0</v>
      </c>
      <c r="AX19" s="264"/>
      <c r="AY19" s="264"/>
      <c r="AZ19" s="264">
        <f t="shared" si="7"/>
        <v>0</v>
      </c>
      <c r="BA19" s="180"/>
      <c r="BB19" s="180"/>
      <c r="BC19" s="180"/>
      <c r="BD19" s="180"/>
      <c r="BE19" s="180"/>
      <c r="BF19" s="264"/>
      <c r="BG19" s="225">
        <f>(LARGE((M19,P19,S19,V19,Y19,AE19,AH19,AK19,AN19,AQ19,AT19,AW19,AZ19,BC19,BF19),1)+LARGE((M19,P19,S19,V19,Y19,AE19,AH19,AK19,AN19,AQ19,AT19,AZ19,BC19,BF19),2)+LARGE((M19,P19,S19,V19,Y19,AE19,AH19,AK19,AN19,AQ19,AT19,AW19,AZ19,BC19,BF19),3)+LARGE((M19,P19,S19,V19,Y19,AE19,AH19,AK19,AN19,AQ19,AT19,AW19,AZ19,BC19,BF19),4)+LARGE((M19,P19,S19,V19,Y19,AE19,AH19,AK19,AN19,AQ19,AT19,AW19,AZ19,BC19,BF19),5))/5</f>
        <v>726.7855999441329</v>
      </c>
      <c r="BH19" s="144">
        <v>13</v>
      </c>
      <c r="BI19" s="181"/>
      <c r="BJ19" s="243" t="s">
        <v>14</v>
      </c>
      <c r="BK19" s="166"/>
      <c r="BO19">
        <v>26</v>
      </c>
      <c r="BP19">
        <v>27</v>
      </c>
      <c r="BQ19" s="69">
        <f>BO19/BP19*1050</f>
        <v>1011.1111111111111</v>
      </c>
    </row>
    <row r="20" spans="1:69" ht="12" customHeight="1">
      <c r="A20" s="248" t="s">
        <v>193</v>
      </c>
      <c r="B20" s="185">
        <v>17122</v>
      </c>
      <c r="C20" s="150" t="s">
        <v>84</v>
      </c>
      <c r="D20" s="151"/>
      <c r="E20" s="150" t="s">
        <v>106</v>
      </c>
      <c r="F20" s="150" t="s">
        <v>194</v>
      </c>
      <c r="G20" s="155"/>
      <c r="H20" s="155"/>
      <c r="I20" s="161" t="s">
        <v>52</v>
      </c>
      <c r="J20" s="155"/>
      <c r="K20" s="180">
        <v>18</v>
      </c>
      <c r="L20" s="180">
        <v>110</v>
      </c>
      <c r="M20" s="215">
        <f t="shared" si="9"/>
        <v>782.608695652174</v>
      </c>
      <c r="N20" s="180">
        <v>16</v>
      </c>
      <c r="O20" s="180">
        <v>99</v>
      </c>
      <c r="P20" s="216">
        <f t="shared" si="10"/>
        <v>677.9661016949152</v>
      </c>
      <c r="Q20" s="180"/>
      <c r="R20" s="180"/>
      <c r="S20" s="180">
        <f>Q20/27*1050</f>
        <v>0</v>
      </c>
      <c r="T20" s="162">
        <v>18</v>
      </c>
      <c r="U20" s="162"/>
      <c r="V20" s="215">
        <f t="shared" si="12"/>
        <v>714.2857142857143</v>
      </c>
      <c r="W20" s="162">
        <v>7</v>
      </c>
      <c r="X20" s="162"/>
      <c r="Y20" s="215">
        <f t="shared" si="13"/>
        <v>312.5</v>
      </c>
      <c r="Z20" s="180"/>
      <c r="AA20" s="180"/>
      <c r="AB20" s="180">
        <f t="shared" si="1"/>
        <v>0</v>
      </c>
      <c r="AC20" s="180"/>
      <c r="AD20" s="180"/>
      <c r="AE20" s="180">
        <f t="shared" si="2"/>
        <v>0</v>
      </c>
      <c r="AF20" s="180"/>
      <c r="AG20" s="180"/>
      <c r="AH20" s="180">
        <f t="shared" si="3"/>
        <v>0</v>
      </c>
      <c r="AI20" s="180"/>
      <c r="AJ20" s="180"/>
      <c r="AK20" s="180">
        <f t="shared" si="4"/>
        <v>0</v>
      </c>
      <c r="AL20" s="180">
        <v>16</v>
      </c>
      <c r="AM20" s="180"/>
      <c r="AN20" s="270">
        <f t="shared" si="8"/>
        <v>629.9212598425197</v>
      </c>
      <c r="AO20" s="264">
        <v>14</v>
      </c>
      <c r="AP20" s="264"/>
      <c r="AQ20" s="270">
        <f t="shared" si="11"/>
        <v>614.0350877192983</v>
      </c>
      <c r="AR20" s="180"/>
      <c r="AS20" s="180"/>
      <c r="AT20" s="264">
        <f t="shared" si="14"/>
        <v>0</v>
      </c>
      <c r="AU20" s="264"/>
      <c r="AV20" s="264"/>
      <c r="AW20" s="264">
        <f t="shared" si="15"/>
        <v>0</v>
      </c>
      <c r="AX20" s="264"/>
      <c r="AY20" s="264"/>
      <c r="AZ20" s="264">
        <f t="shared" si="7"/>
        <v>0</v>
      </c>
      <c r="BA20" s="180"/>
      <c r="BB20" s="180"/>
      <c r="BC20" s="180"/>
      <c r="BD20" s="180"/>
      <c r="BE20" s="180"/>
      <c r="BF20" s="264"/>
      <c r="BG20" s="225">
        <f>(LARGE((M20,P20,S20,V20,Y20,AE20,AH20,AK20,AN20,AQ20,AT20,AW20,AZ20,BC20,BF20),1)+LARGE((M20,P20,S20,V20,Y20,AE20,AH20,AK20,AN20,AQ20,AT20,AZ20,BC20,BF20),2)+LARGE((M20,P20,S20,V20,Y20,AE20,AH20,AK20,AN20,AQ20,AT20,AW20,AZ20,BC20,BF20),3)+LARGE((M20,P20,S20,V20,Y20,AE20,AH20,AK20,AN20,AQ20,AT20,AW20,AZ20,BC20,BF20),4)+LARGE((M20,P20,S20,V20,Y20,AE20,AH20,AK20,AN20,AQ20,AT20,AW20,AZ20,BC20,BF20),5))/5</f>
        <v>683.7633718389243</v>
      </c>
      <c r="BH20" s="144">
        <v>14</v>
      </c>
      <c r="BI20" s="178"/>
      <c r="BJ20" s="248" t="s">
        <v>193</v>
      </c>
      <c r="BK20" s="166"/>
      <c r="BO20">
        <v>28</v>
      </c>
      <c r="BP20">
        <v>29</v>
      </c>
      <c r="BQ20" s="69">
        <f>BO20/BP20*1050</f>
        <v>1013.7931034482759</v>
      </c>
    </row>
    <row r="21" spans="1:69" ht="12" customHeight="1">
      <c r="A21" s="243" t="s">
        <v>10</v>
      </c>
      <c r="B21" s="183">
        <v>22046</v>
      </c>
      <c r="C21" s="203" t="s">
        <v>65</v>
      </c>
      <c r="D21" s="156"/>
      <c r="E21" s="203" t="s">
        <v>48</v>
      </c>
      <c r="F21" s="161" t="s">
        <v>116</v>
      </c>
      <c r="G21" s="161" t="s">
        <v>117</v>
      </c>
      <c r="H21" s="161"/>
      <c r="I21" s="161" t="s">
        <v>63</v>
      </c>
      <c r="J21" s="203" t="s">
        <v>78</v>
      </c>
      <c r="K21" s="180">
        <v>20</v>
      </c>
      <c r="L21" s="180">
        <v>41</v>
      </c>
      <c r="M21" s="215">
        <f t="shared" si="9"/>
        <v>869.5652173913044</v>
      </c>
      <c r="N21" s="180">
        <v>16</v>
      </c>
      <c r="O21" s="180">
        <v>40</v>
      </c>
      <c r="P21" s="216">
        <f t="shared" si="10"/>
        <v>677.9661016949152</v>
      </c>
      <c r="Q21" s="180"/>
      <c r="R21" s="180"/>
      <c r="S21" s="264">
        <f>Q21/Q$6*1050</f>
        <v>0</v>
      </c>
      <c r="T21" s="162">
        <v>22</v>
      </c>
      <c r="U21" s="162"/>
      <c r="V21" s="215">
        <f t="shared" si="12"/>
        <v>873.015873015873</v>
      </c>
      <c r="W21" s="162">
        <v>23</v>
      </c>
      <c r="X21" s="162"/>
      <c r="Y21" s="215">
        <f t="shared" si="13"/>
        <v>1026.7857142857144</v>
      </c>
      <c r="Z21" s="180"/>
      <c r="AA21" s="180"/>
      <c r="AB21" s="180">
        <f t="shared" si="1"/>
        <v>0</v>
      </c>
      <c r="AC21" s="180"/>
      <c r="AD21" s="180"/>
      <c r="AE21" s="180">
        <f t="shared" si="2"/>
        <v>0</v>
      </c>
      <c r="AF21" s="180"/>
      <c r="AG21" s="180"/>
      <c r="AH21" s="180">
        <f t="shared" si="3"/>
        <v>0</v>
      </c>
      <c r="AI21" s="180"/>
      <c r="AJ21" s="180"/>
      <c r="AK21" s="180">
        <f t="shared" si="4"/>
        <v>0</v>
      </c>
      <c r="AL21" s="180"/>
      <c r="AM21" s="264"/>
      <c r="AN21" s="264">
        <f t="shared" si="8"/>
        <v>0</v>
      </c>
      <c r="AO21" s="264"/>
      <c r="AP21" s="264"/>
      <c r="AQ21" s="264">
        <f t="shared" si="11"/>
        <v>0</v>
      </c>
      <c r="AR21" s="264"/>
      <c r="AS21" s="264"/>
      <c r="AT21" s="264">
        <f t="shared" si="14"/>
        <v>0</v>
      </c>
      <c r="AU21" s="264"/>
      <c r="AV21" s="264"/>
      <c r="AW21" s="264">
        <f t="shared" si="15"/>
        <v>0</v>
      </c>
      <c r="AX21" s="264"/>
      <c r="AY21" s="264"/>
      <c r="AZ21" s="264">
        <f t="shared" si="7"/>
        <v>0</v>
      </c>
      <c r="BA21" s="264"/>
      <c r="BB21" s="264"/>
      <c r="BC21" s="264"/>
      <c r="BD21" s="264"/>
      <c r="BE21" s="264"/>
      <c r="BF21" s="264"/>
      <c r="BG21" s="225">
        <f>(LARGE((M21,P21,S21,V21,Y21,AE21,AH21,AK21,AN21,AQ21,AT21,AW21,AZ21,BC21,BF21),1)+LARGE((M21,P21,S21,V21,Y21,AE21,AH21,AK21,AN21,AQ21,AT21,AZ21,BC21,BF21),2)+LARGE((M21,P21,S21,V21,Y21,AE21,AH21,AK21,AN21,AQ21,AT21,AW21,AZ21,BC21,BF21),3)+LARGE((M21,P21,S21,V21,Y21,AE21,AH21,AK21,AN21,AQ21,AT21,AW21,AZ21,BC21,BF21),4)+LARGE((M21,P21,S21,V21,Y21,AE21,AH21,AK21,AN21,AQ21,AT21,AW21,AZ21,BC21,BF21),5))/5</f>
        <v>689.4665812775614</v>
      </c>
      <c r="BH21" s="144">
        <v>15</v>
      </c>
      <c r="BI21" s="181"/>
      <c r="BJ21" s="243" t="s">
        <v>10</v>
      </c>
      <c r="BK21" s="166"/>
      <c r="BO21">
        <v>31</v>
      </c>
      <c r="BP21">
        <v>32</v>
      </c>
      <c r="BQ21" s="69">
        <f>BO21/BP21*1050</f>
        <v>1017.1875</v>
      </c>
    </row>
    <row r="22" spans="1:63" ht="12" customHeight="1">
      <c r="A22" s="245" t="s">
        <v>237</v>
      </c>
      <c r="B22" s="185">
        <v>32581</v>
      </c>
      <c r="C22" s="150" t="s">
        <v>65</v>
      </c>
      <c r="D22" s="151"/>
      <c r="E22" s="150" t="s">
        <v>48</v>
      </c>
      <c r="F22" s="150" t="s">
        <v>116</v>
      </c>
      <c r="G22" s="262"/>
      <c r="H22" s="150"/>
      <c r="I22" s="161" t="s">
        <v>63</v>
      </c>
      <c r="J22" s="150" t="s">
        <v>53</v>
      </c>
      <c r="K22" s="180"/>
      <c r="L22" s="180"/>
      <c r="M22" s="227">
        <f t="shared" si="9"/>
        <v>0</v>
      </c>
      <c r="N22" s="180"/>
      <c r="O22" s="180"/>
      <c r="P22" s="180">
        <f t="shared" si="10"/>
        <v>0</v>
      </c>
      <c r="Q22" s="180"/>
      <c r="R22" s="180"/>
      <c r="S22" s="180">
        <f aca="true" t="shared" si="16" ref="S22:S32">Q22/27*1050</f>
        <v>0</v>
      </c>
      <c r="T22" s="162">
        <v>22</v>
      </c>
      <c r="U22" s="162"/>
      <c r="V22" s="215">
        <f t="shared" si="12"/>
        <v>873.015873015873</v>
      </c>
      <c r="W22" s="162">
        <v>18</v>
      </c>
      <c r="X22" s="162"/>
      <c r="Y22" s="215">
        <f t="shared" si="13"/>
        <v>803.5714285714286</v>
      </c>
      <c r="Z22" s="180"/>
      <c r="AA22" s="180"/>
      <c r="AB22" s="180">
        <f t="shared" si="1"/>
        <v>0</v>
      </c>
      <c r="AC22" s="180"/>
      <c r="AD22" s="180"/>
      <c r="AE22" s="180">
        <f t="shared" si="2"/>
        <v>0</v>
      </c>
      <c r="AF22" s="180"/>
      <c r="AG22" s="180"/>
      <c r="AH22" s="180">
        <f t="shared" si="3"/>
        <v>0</v>
      </c>
      <c r="AI22" s="180"/>
      <c r="AJ22" s="180"/>
      <c r="AK22" s="180">
        <f t="shared" si="4"/>
        <v>0</v>
      </c>
      <c r="AL22" s="180">
        <v>21</v>
      </c>
      <c r="AM22" s="180"/>
      <c r="AN22" s="270">
        <f t="shared" si="8"/>
        <v>826.7716535433071</v>
      </c>
      <c r="AO22" s="264">
        <v>20</v>
      </c>
      <c r="AP22" s="264"/>
      <c r="AQ22" s="270">
        <f>AO22/23.2*1000</f>
        <v>862.0689655172414</v>
      </c>
      <c r="AR22" s="180"/>
      <c r="AS22" s="180"/>
      <c r="AT22" s="264">
        <f t="shared" si="14"/>
        <v>0</v>
      </c>
      <c r="AU22" s="264"/>
      <c r="AV22" s="264"/>
      <c r="AW22" s="264">
        <f t="shared" si="15"/>
        <v>0</v>
      </c>
      <c r="AX22" s="264"/>
      <c r="AY22" s="264"/>
      <c r="AZ22" s="264">
        <f t="shared" si="7"/>
        <v>0</v>
      </c>
      <c r="BA22" s="180"/>
      <c r="BB22" s="180"/>
      <c r="BC22" s="180"/>
      <c r="BD22" s="180"/>
      <c r="BE22" s="180"/>
      <c r="BF22" s="264"/>
      <c r="BG22" s="225">
        <f>(LARGE((M22,P22,S22,V22,Y22,AE22,AH22,AK22,AN22,AQ22,AT22,AW22,AZ22,BC22,BF22),1)+LARGE((M22,P22,S22,V22,Y22,AE22,AH22,AK22,AN22,AQ22,AT22,AZ22,BC22,BF22),2)+LARGE((M22,P22,S22,V22,Y22,AE22,AH22,AK22,AN22,AQ22,AT22,AW22,AZ22,BC22,BF22),3)+LARGE((M22,P22,S22,V22,Y22,AE22,AH22,AK22,AN22,AQ22,AT22,AW22,AZ22,BC22,BF22),4)+LARGE((M22,P22,S22,V22,Y22,AE22,AH22,AK22,AN22,AQ22,AT22,AW22,AZ22,BC22,BF22),5))/5</f>
        <v>673.08558412957</v>
      </c>
      <c r="BH22" s="144">
        <v>16</v>
      </c>
      <c r="BI22" s="181"/>
      <c r="BJ22" s="245" t="s">
        <v>237</v>
      </c>
      <c r="BK22" s="166"/>
    </row>
    <row r="23" spans="1:63" ht="12" customHeight="1">
      <c r="A23" s="245" t="s">
        <v>157</v>
      </c>
      <c r="B23" s="185">
        <v>27474</v>
      </c>
      <c r="C23" s="150" t="s">
        <v>140</v>
      </c>
      <c r="D23" s="151"/>
      <c r="E23" s="150" t="s">
        <v>48</v>
      </c>
      <c r="F23" s="150"/>
      <c r="G23" s="155"/>
      <c r="H23" s="150"/>
      <c r="I23" s="155" t="s">
        <v>52</v>
      </c>
      <c r="J23" s="150" t="s">
        <v>112</v>
      </c>
      <c r="K23" s="180">
        <v>18</v>
      </c>
      <c r="L23" s="180">
        <v>38</v>
      </c>
      <c r="M23" s="215">
        <f t="shared" si="9"/>
        <v>782.608695652174</v>
      </c>
      <c r="N23" s="180">
        <v>21</v>
      </c>
      <c r="O23" s="180">
        <v>102</v>
      </c>
      <c r="P23" s="216">
        <f t="shared" si="10"/>
        <v>889.8305084745763</v>
      </c>
      <c r="Q23" s="180"/>
      <c r="R23" s="180"/>
      <c r="S23" s="180">
        <f t="shared" si="16"/>
        <v>0</v>
      </c>
      <c r="T23" s="180"/>
      <c r="U23" s="180"/>
      <c r="V23" s="227">
        <f t="shared" si="12"/>
        <v>0</v>
      </c>
      <c r="W23" s="180"/>
      <c r="X23" s="180"/>
      <c r="Y23" s="227">
        <f t="shared" si="13"/>
        <v>0</v>
      </c>
      <c r="Z23" s="180"/>
      <c r="AA23" s="180"/>
      <c r="AB23" s="180">
        <f t="shared" si="1"/>
        <v>0</v>
      </c>
      <c r="AC23" s="180"/>
      <c r="AD23" s="180"/>
      <c r="AE23" s="180">
        <f t="shared" si="2"/>
        <v>0</v>
      </c>
      <c r="AF23" s="180"/>
      <c r="AG23" s="180"/>
      <c r="AH23" s="180">
        <f t="shared" si="3"/>
        <v>0</v>
      </c>
      <c r="AI23" s="180"/>
      <c r="AJ23" s="180"/>
      <c r="AK23" s="180">
        <f t="shared" si="4"/>
        <v>0</v>
      </c>
      <c r="AL23" s="180">
        <v>19</v>
      </c>
      <c r="AM23" s="180"/>
      <c r="AN23" s="270">
        <f t="shared" si="8"/>
        <v>748.0314960629921</v>
      </c>
      <c r="AO23" s="264">
        <v>19</v>
      </c>
      <c r="AP23" s="264"/>
      <c r="AQ23" s="270">
        <f>AO23/23.2*1000</f>
        <v>818.9655172413793</v>
      </c>
      <c r="AR23" s="180"/>
      <c r="AS23" s="180"/>
      <c r="AT23" s="264">
        <f t="shared" si="14"/>
        <v>0</v>
      </c>
      <c r="AU23" s="264"/>
      <c r="AV23" s="264"/>
      <c r="AW23" s="264">
        <f t="shared" si="15"/>
        <v>0</v>
      </c>
      <c r="AX23" s="264"/>
      <c r="AY23" s="264"/>
      <c r="AZ23" s="264">
        <f t="shared" si="7"/>
        <v>0</v>
      </c>
      <c r="BA23" s="180"/>
      <c r="BB23" s="180"/>
      <c r="BC23" s="180"/>
      <c r="BD23" s="180"/>
      <c r="BE23" s="180"/>
      <c r="BF23" s="264"/>
      <c r="BG23" s="225">
        <f>(LARGE((M23,P23,S23,V23,Y23,AE23,AH23,AK23,AN23,AQ23,AT23,AW23,AZ23,BC23,BF23),1)+LARGE((M23,P23,S23,V23,Y23,AE23,AH23,AK23,AN23,AQ23,AT23,AZ23,BC23,BF23),2)+LARGE((M23,P23,S23,V23,Y23,AE23,AH23,AK23,AN23,AQ23,AT23,AW23,AZ23,BC23,BF23),3)+LARGE((M23,P23,S23,V23,Y23,AE23,AH23,AK23,AN23,AQ23,AT23,AW23,AZ23,BC23,BF23),4)+LARGE((M23,P23,S23,V23,Y23,AE23,AH23,AK23,AN23,AQ23,AT23,AW23,AZ23,BC23,BF23),5))/5</f>
        <v>647.8872434862244</v>
      </c>
      <c r="BH23" s="144">
        <v>17</v>
      </c>
      <c r="BI23" s="181"/>
      <c r="BJ23" s="245" t="s">
        <v>157</v>
      </c>
      <c r="BK23" s="171"/>
    </row>
    <row r="24" spans="1:75" ht="14.25" customHeight="1">
      <c r="A24" s="243" t="s">
        <v>121</v>
      </c>
      <c r="B24" s="183">
        <v>28982</v>
      </c>
      <c r="C24" s="203" t="s">
        <v>47</v>
      </c>
      <c r="D24" s="156"/>
      <c r="E24" s="203" t="s">
        <v>106</v>
      </c>
      <c r="F24" s="161" t="s">
        <v>118</v>
      </c>
      <c r="G24" s="161" t="s">
        <v>117</v>
      </c>
      <c r="H24" s="161" t="s">
        <v>119</v>
      </c>
      <c r="I24" s="161" t="s">
        <v>52</v>
      </c>
      <c r="J24" s="148" t="s">
        <v>53</v>
      </c>
      <c r="K24" s="180">
        <v>21</v>
      </c>
      <c r="L24" s="180">
        <v>161</v>
      </c>
      <c r="M24" s="215">
        <f t="shared" si="9"/>
        <v>913.0434782608695</v>
      </c>
      <c r="N24" s="180">
        <v>15</v>
      </c>
      <c r="O24" s="180">
        <v>116</v>
      </c>
      <c r="P24" s="216">
        <f t="shared" si="10"/>
        <v>635.593220338983</v>
      </c>
      <c r="Q24" s="180"/>
      <c r="R24" s="180"/>
      <c r="S24" s="180">
        <f t="shared" si="16"/>
        <v>0</v>
      </c>
      <c r="T24" s="162"/>
      <c r="U24" s="162"/>
      <c r="V24" s="227">
        <f t="shared" si="12"/>
        <v>0</v>
      </c>
      <c r="W24" s="162"/>
      <c r="X24" s="162"/>
      <c r="Y24" s="227">
        <f t="shared" si="13"/>
        <v>0</v>
      </c>
      <c r="Z24" s="180"/>
      <c r="AA24" s="180"/>
      <c r="AB24" s="180">
        <f t="shared" si="1"/>
        <v>0</v>
      </c>
      <c r="AC24" s="180"/>
      <c r="AD24" s="180"/>
      <c r="AE24" s="180">
        <f t="shared" si="2"/>
        <v>0</v>
      </c>
      <c r="AF24" s="180"/>
      <c r="AG24" s="180"/>
      <c r="AH24" s="180">
        <f t="shared" si="3"/>
        <v>0</v>
      </c>
      <c r="AI24" s="180"/>
      <c r="AJ24" s="180"/>
      <c r="AK24" s="180">
        <f t="shared" si="4"/>
        <v>0</v>
      </c>
      <c r="AL24" s="180">
        <v>17</v>
      </c>
      <c r="AM24" s="180"/>
      <c r="AN24" s="270">
        <f t="shared" si="8"/>
        <v>669.2913385826772</v>
      </c>
      <c r="AO24" s="264">
        <v>20</v>
      </c>
      <c r="AP24" s="264"/>
      <c r="AQ24" s="270">
        <f>AO24/23.2*1000</f>
        <v>862.0689655172414</v>
      </c>
      <c r="AR24" s="180"/>
      <c r="AS24" s="180"/>
      <c r="AT24" s="264">
        <f t="shared" si="14"/>
        <v>0</v>
      </c>
      <c r="AU24" s="264"/>
      <c r="AV24" s="264"/>
      <c r="AW24" s="264">
        <f t="shared" si="15"/>
        <v>0</v>
      </c>
      <c r="AX24" s="264"/>
      <c r="AY24" s="264"/>
      <c r="AZ24" s="264">
        <f t="shared" si="7"/>
        <v>0</v>
      </c>
      <c r="BA24" s="180"/>
      <c r="BB24" s="180"/>
      <c r="BC24" s="180"/>
      <c r="BD24" s="180"/>
      <c r="BE24" s="180"/>
      <c r="BF24" s="264"/>
      <c r="BG24" s="225">
        <f>(LARGE((M24,P24,S24,V24,Y24,AE24,AH24,AK24,AN24,AQ24,AT24,AW24,AZ24,BC24,BF24),1)+LARGE((M24,P24,S24,V24,Y24,AE24,AH24,AK24,AN24,AQ24,AT24,AZ24,BC24,BF24),2)+LARGE((M24,P24,S24,V24,Y24,AE24,AH24,AK24,AN24,AQ24,AT24,AW24,AZ24,BC24,BF24),3)+LARGE((M24,P24,S24,V24,Y24,AE24,AH24,AK24,AN24,AQ24,AT24,AW24,AZ24,BC24,BF24),4)+LARGE((M24,P24,S24,V24,Y24,AE24,AH24,AK24,AN24,AQ24,AT24,AW24,AZ24,BC24,BF24),5))/5</f>
        <v>615.9994005399542</v>
      </c>
      <c r="BH24" s="144">
        <v>18</v>
      </c>
      <c r="BI24" s="181"/>
      <c r="BJ24" s="243" t="s">
        <v>121</v>
      </c>
      <c r="BK24" s="166"/>
      <c r="BW24">
        <v>4</v>
      </c>
    </row>
    <row r="25" spans="1:63" ht="12" customHeight="1">
      <c r="A25" s="246" t="s">
        <v>198</v>
      </c>
      <c r="B25" s="185">
        <v>21316</v>
      </c>
      <c r="C25" s="150" t="s">
        <v>65</v>
      </c>
      <c r="D25" s="151"/>
      <c r="E25" s="150" t="s">
        <v>106</v>
      </c>
      <c r="F25" s="150" t="s">
        <v>249</v>
      </c>
      <c r="G25" s="150"/>
      <c r="H25" s="150"/>
      <c r="I25" s="161" t="s">
        <v>52</v>
      </c>
      <c r="J25" s="150" t="s">
        <v>87</v>
      </c>
      <c r="K25" s="180">
        <v>22</v>
      </c>
      <c r="L25" s="180">
        <v>99</v>
      </c>
      <c r="M25" s="215">
        <f t="shared" si="9"/>
        <v>956.5217391304349</v>
      </c>
      <c r="N25" s="180">
        <v>22</v>
      </c>
      <c r="O25" s="180">
        <v>46</v>
      </c>
      <c r="P25" s="216">
        <f t="shared" si="10"/>
        <v>932.2033898305084</v>
      </c>
      <c r="Q25" s="180"/>
      <c r="R25" s="180"/>
      <c r="S25" s="180">
        <f t="shared" si="16"/>
        <v>0</v>
      </c>
      <c r="T25" s="162"/>
      <c r="U25" s="162"/>
      <c r="V25" s="227">
        <f t="shared" si="12"/>
        <v>0</v>
      </c>
      <c r="W25" s="162"/>
      <c r="X25" s="162"/>
      <c r="Y25" s="227">
        <f t="shared" si="13"/>
        <v>0</v>
      </c>
      <c r="Z25" s="180"/>
      <c r="AA25" s="180"/>
      <c r="AB25" s="180">
        <f t="shared" si="1"/>
        <v>0</v>
      </c>
      <c r="AC25" s="180"/>
      <c r="AD25" s="180"/>
      <c r="AE25" s="180">
        <f t="shared" si="2"/>
        <v>0</v>
      </c>
      <c r="AF25" s="180"/>
      <c r="AG25" s="180"/>
      <c r="AH25" s="180">
        <f t="shared" si="3"/>
        <v>0</v>
      </c>
      <c r="AI25" s="180"/>
      <c r="AJ25" s="180"/>
      <c r="AK25" s="180">
        <f t="shared" si="4"/>
        <v>0</v>
      </c>
      <c r="AL25" s="180">
        <v>22</v>
      </c>
      <c r="AM25" s="180"/>
      <c r="AN25" s="270">
        <f t="shared" si="8"/>
        <v>866.1417322834645</v>
      </c>
      <c r="AO25" s="264"/>
      <c r="AP25" s="264"/>
      <c r="AQ25" s="264">
        <f>AO25/AO$6*1000</f>
        <v>0</v>
      </c>
      <c r="AR25" s="264"/>
      <c r="AS25" s="264"/>
      <c r="AT25" s="264">
        <f t="shared" si="14"/>
        <v>0</v>
      </c>
      <c r="AU25" s="264"/>
      <c r="AV25" s="264"/>
      <c r="AW25" s="264">
        <f t="shared" si="15"/>
        <v>0</v>
      </c>
      <c r="AX25" s="264"/>
      <c r="AY25" s="264"/>
      <c r="AZ25" s="264">
        <f t="shared" si="7"/>
        <v>0</v>
      </c>
      <c r="BA25" s="264"/>
      <c r="BB25" s="180"/>
      <c r="BC25" s="180"/>
      <c r="BD25" s="180"/>
      <c r="BE25" s="180"/>
      <c r="BF25" s="264"/>
      <c r="BG25" s="225">
        <f>(LARGE((M25,P25,S25,V25,Y25,AE25,AH25,AK25,AN25,AQ25,AT25,AW25,AZ25,BC25,BF25),1)+LARGE((M25,P25,S25,V25,Y25,AE25,AH25,AK25,AN25,AQ25,AT25,AZ25,BC25,BF25),2)+LARGE((M25,P25,S25,V25,Y25,AE25,AH25,AK25,AN25,AQ25,AT25,AW25,AZ25,BC25,BF25),3)+LARGE((M25,P25,S25,V25,Y25,AE25,AH25,AK25,AN25,AQ25,AT25,AW25,AZ25,BC25,BF25),4)+LARGE((M25,P25,S25,V25,Y25,AE25,AH25,AK25,AN25,AQ25,AT25,AW25,AZ25,BC25,BF25),5))/5</f>
        <v>550.9733722488816</v>
      </c>
      <c r="BH25" s="144">
        <v>19</v>
      </c>
      <c r="BI25" s="181"/>
      <c r="BJ25" s="246" t="s">
        <v>198</v>
      </c>
      <c r="BK25" s="169"/>
    </row>
    <row r="26" spans="1:63" ht="12" customHeight="1">
      <c r="A26" s="245" t="s">
        <v>344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06">
        <v>22</v>
      </c>
      <c r="L26" s="206">
        <v>36</v>
      </c>
      <c r="M26" s="215">
        <f t="shared" si="9"/>
        <v>956.5217391304349</v>
      </c>
      <c r="N26" s="220">
        <v>20</v>
      </c>
      <c r="O26" s="220">
        <v>173</v>
      </c>
      <c r="P26" s="216">
        <f t="shared" si="10"/>
        <v>847.457627118644</v>
      </c>
      <c r="Q26" s="220"/>
      <c r="R26" s="220"/>
      <c r="S26" s="180">
        <f t="shared" si="16"/>
        <v>0</v>
      </c>
      <c r="T26" s="206"/>
      <c r="U26" s="220"/>
      <c r="V26" s="227">
        <f t="shared" si="12"/>
        <v>0</v>
      </c>
      <c r="W26" s="206">
        <v>20</v>
      </c>
      <c r="X26" s="206"/>
      <c r="Y26" s="215">
        <f t="shared" si="13"/>
        <v>892.8571428571429</v>
      </c>
      <c r="Z26" s="220"/>
      <c r="AA26" s="220"/>
      <c r="AB26" s="180">
        <f t="shared" si="1"/>
        <v>0</v>
      </c>
      <c r="AC26" s="220"/>
      <c r="AD26" s="220"/>
      <c r="AE26" s="180">
        <f t="shared" si="2"/>
        <v>0</v>
      </c>
      <c r="AF26" s="220"/>
      <c r="AG26" s="220"/>
      <c r="AH26" s="180">
        <f t="shared" si="3"/>
        <v>0</v>
      </c>
      <c r="AI26" s="220"/>
      <c r="AJ26" s="220"/>
      <c r="AK26" s="180">
        <f t="shared" si="4"/>
        <v>0</v>
      </c>
      <c r="AL26" s="206"/>
      <c r="AM26" s="265"/>
      <c r="AN26" s="264">
        <f t="shared" si="8"/>
        <v>0</v>
      </c>
      <c r="AO26" s="265"/>
      <c r="AP26" s="265"/>
      <c r="AQ26" s="264">
        <f>AO26/23.2*1000</f>
        <v>0</v>
      </c>
      <c r="AR26" s="265"/>
      <c r="AS26" s="220"/>
      <c r="AT26" s="264">
        <f t="shared" si="14"/>
        <v>0</v>
      </c>
      <c r="AU26" s="265"/>
      <c r="AV26" s="265"/>
      <c r="AW26" s="264">
        <f t="shared" si="15"/>
        <v>0</v>
      </c>
      <c r="AX26" s="265"/>
      <c r="AY26" s="265"/>
      <c r="AZ26" s="264">
        <f t="shared" si="7"/>
        <v>0</v>
      </c>
      <c r="BA26" s="206"/>
      <c r="BB26" s="206"/>
      <c r="BC26" s="180"/>
      <c r="BD26" s="206"/>
      <c r="BE26" s="206"/>
      <c r="BF26" s="264"/>
      <c r="BG26" s="225">
        <f>(LARGE((M26,P26,S26,V26,Y26,AE26,AH26,AK26,AN26,AQ26,AT26,AW26,AZ26,BC26,BF26),1)+LARGE((M26,P26,S26,V26,Y26,AE26,AH26,AK26,AN26,AQ26,AT26,AZ26,BC26,BF26),2)+LARGE((M26,P26,S26,V26,Y26,AE26,AH26,AK26,AN26,AQ26,AT26,AW26,AZ26,BC26,BF26),3)+LARGE((M26,P26,S26,V26,Y26,AE26,AH26,AK26,AN26,AQ26,AT26,AW26,AZ26,BC26,BF26),4)+LARGE((M26,P26,S26,V26,Y26,AE26,AH26,AK26,AN26,AQ26,AT26,AW26,AZ26,BC26,BF26),5))/5</f>
        <v>539.3673018212443</v>
      </c>
      <c r="BH26" s="144">
        <v>20</v>
      </c>
      <c r="BI26" s="220"/>
      <c r="BJ26" s="245" t="s">
        <v>344</v>
      </c>
      <c r="BK26" s="169"/>
    </row>
    <row r="27" spans="1:63" ht="12" customHeight="1">
      <c r="A27" s="243" t="s">
        <v>20</v>
      </c>
      <c r="B27" s="183">
        <v>33045</v>
      </c>
      <c r="C27" s="203" t="s">
        <v>47</v>
      </c>
      <c r="D27" s="156"/>
      <c r="E27" s="203" t="s">
        <v>48</v>
      </c>
      <c r="F27" s="161" t="s">
        <v>116</v>
      </c>
      <c r="G27" s="161" t="s">
        <v>117</v>
      </c>
      <c r="H27" s="161"/>
      <c r="I27" s="161" t="s">
        <v>52</v>
      </c>
      <c r="J27" s="148" t="s">
        <v>78</v>
      </c>
      <c r="K27" s="180">
        <v>21</v>
      </c>
      <c r="L27" s="180">
        <v>47</v>
      </c>
      <c r="M27" s="215">
        <f t="shared" si="9"/>
        <v>913.0434782608695</v>
      </c>
      <c r="N27" s="180">
        <v>19</v>
      </c>
      <c r="O27" s="180">
        <v>36</v>
      </c>
      <c r="P27" s="216">
        <f t="shared" si="10"/>
        <v>805.0847457627118</v>
      </c>
      <c r="Q27" s="180"/>
      <c r="R27" s="180"/>
      <c r="S27" s="180">
        <f t="shared" si="16"/>
        <v>0</v>
      </c>
      <c r="T27" s="162">
        <v>24</v>
      </c>
      <c r="U27" s="162"/>
      <c r="V27" s="215">
        <f t="shared" si="12"/>
        <v>952.3809523809524</v>
      </c>
      <c r="W27" s="162"/>
      <c r="X27" s="162"/>
      <c r="Y27" s="227">
        <f t="shared" si="13"/>
        <v>0</v>
      </c>
      <c r="Z27" s="180"/>
      <c r="AA27" s="180"/>
      <c r="AB27" s="180">
        <f t="shared" si="1"/>
        <v>0</v>
      </c>
      <c r="AC27" s="180"/>
      <c r="AD27" s="180"/>
      <c r="AE27" s="180">
        <f t="shared" si="2"/>
        <v>0</v>
      </c>
      <c r="AF27" s="180"/>
      <c r="AG27" s="180"/>
      <c r="AH27" s="180">
        <f t="shared" si="3"/>
        <v>0</v>
      </c>
      <c r="AI27" s="180"/>
      <c r="AJ27" s="180"/>
      <c r="AK27" s="180">
        <f t="shared" si="4"/>
        <v>0</v>
      </c>
      <c r="AL27" s="180"/>
      <c r="AM27" s="264"/>
      <c r="AN27" s="264">
        <f t="shared" si="8"/>
        <v>0</v>
      </c>
      <c r="AO27" s="264"/>
      <c r="AP27" s="264"/>
      <c r="AQ27" s="264">
        <f>AO27/23.2*1000</f>
        <v>0</v>
      </c>
      <c r="AR27" s="264"/>
      <c r="AS27" s="180"/>
      <c r="AT27" s="264">
        <f t="shared" si="14"/>
        <v>0</v>
      </c>
      <c r="AU27" s="264"/>
      <c r="AV27" s="264"/>
      <c r="AW27" s="264">
        <f t="shared" si="15"/>
        <v>0</v>
      </c>
      <c r="AX27" s="264"/>
      <c r="AY27" s="264"/>
      <c r="AZ27" s="264">
        <f t="shared" si="7"/>
        <v>0</v>
      </c>
      <c r="BA27" s="180"/>
      <c r="BB27" s="180"/>
      <c r="BC27" s="180"/>
      <c r="BD27" s="180"/>
      <c r="BE27" s="180"/>
      <c r="BF27" s="264"/>
      <c r="BG27" s="225">
        <f>(LARGE((M27,P27,S27,V27,Y27,AE27,AH27,AK27,AN27,AQ27,AT27,AW27,AZ27,BC27,BF27),1)+LARGE((M27,P27,S27,V27,Y27,AE27,AH27,AK27,AN27,AQ27,AT27,AZ27,BC27,BF27),2)+LARGE((M27,P27,S27,V27,Y27,AE27,AH27,AK27,AN27,AQ27,AT27,AW27,AZ27,BC27,BF27),3)+LARGE((M27,P27,S27,V27,Y27,AE27,AH27,AK27,AN27,AQ27,AT27,AW27,AZ27,BC27,BF27),4)+LARGE((M27,P27,S27,V27,Y27,AE27,AH27,AK27,AN27,AQ27,AT27,AW27,AZ27,BC27,BF27),5))/5</f>
        <v>534.1018352809067</v>
      </c>
      <c r="BH27" s="144">
        <v>21</v>
      </c>
      <c r="BI27" s="181"/>
      <c r="BJ27" s="243" t="s">
        <v>20</v>
      </c>
      <c r="BK27" s="167"/>
    </row>
    <row r="28" spans="1:63" ht="14.25">
      <c r="A28" s="243" t="s">
        <v>15</v>
      </c>
      <c r="B28" s="183">
        <v>21598</v>
      </c>
      <c r="C28" s="203" t="s">
        <v>88</v>
      </c>
      <c r="D28" s="156"/>
      <c r="E28" s="203" t="s">
        <v>48</v>
      </c>
      <c r="F28" s="161" t="s">
        <v>116</v>
      </c>
      <c r="G28" s="240"/>
      <c r="H28" s="161"/>
      <c r="I28" s="161" t="s">
        <v>52</v>
      </c>
      <c r="J28" s="203" t="s">
        <v>93</v>
      </c>
      <c r="K28" s="180">
        <v>19</v>
      </c>
      <c r="L28" s="180">
        <v>112</v>
      </c>
      <c r="M28" s="215">
        <f t="shared" si="9"/>
        <v>826.0869565217391</v>
      </c>
      <c r="N28" s="180">
        <v>17</v>
      </c>
      <c r="O28" s="180">
        <v>102</v>
      </c>
      <c r="P28" s="216">
        <f t="shared" si="10"/>
        <v>720.3389830508474</v>
      </c>
      <c r="Q28" s="180"/>
      <c r="R28" s="180"/>
      <c r="S28" s="180">
        <f t="shared" si="16"/>
        <v>0</v>
      </c>
      <c r="T28" s="162">
        <v>14</v>
      </c>
      <c r="U28" s="162"/>
      <c r="V28" s="215">
        <f t="shared" si="12"/>
        <v>555.5555555555555</v>
      </c>
      <c r="W28" s="162">
        <v>12</v>
      </c>
      <c r="X28" s="162"/>
      <c r="Y28" s="215">
        <f t="shared" si="13"/>
        <v>535.7142857142857</v>
      </c>
      <c r="Z28" s="180"/>
      <c r="AA28" s="180"/>
      <c r="AB28" s="180">
        <f t="shared" si="1"/>
        <v>0</v>
      </c>
      <c r="AC28" s="180"/>
      <c r="AD28" s="180"/>
      <c r="AE28" s="180">
        <f t="shared" si="2"/>
        <v>0</v>
      </c>
      <c r="AF28" s="180"/>
      <c r="AG28" s="180"/>
      <c r="AH28" s="180">
        <f t="shared" si="3"/>
        <v>0</v>
      </c>
      <c r="AI28" s="180"/>
      <c r="AJ28" s="180"/>
      <c r="AK28" s="180">
        <f t="shared" si="4"/>
        <v>0</v>
      </c>
      <c r="AL28" s="180"/>
      <c r="AM28" s="264"/>
      <c r="AN28" s="264">
        <f t="shared" si="8"/>
        <v>0</v>
      </c>
      <c r="AO28" s="264"/>
      <c r="AP28" s="264"/>
      <c r="AQ28" s="264">
        <f>AO28/23.2*1000</f>
        <v>0</v>
      </c>
      <c r="AR28" s="264"/>
      <c r="AS28" s="180"/>
      <c r="AT28" s="264">
        <f t="shared" si="14"/>
        <v>0</v>
      </c>
      <c r="AU28" s="264"/>
      <c r="AV28" s="264"/>
      <c r="AW28" s="264">
        <f t="shared" si="15"/>
        <v>0</v>
      </c>
      <c r="AX28" s="264"/>
      <c r="AY28" s="264"/>
      <c r="AZ28" s="264">
        <f t="shared" si="7"/>
        <v>0</v>
      </c>
      <c r="BA28" s="180"/>
      <c r="BB28" s="180"/>
      <c r="BC28" s="180"/>
      <c r="BD28" s="180"/>
      <c r="BE28" s="180"/>
      <c r="BF28" s="264"/>
      <c r="BG28" s="225">
        <f>(LARGE((M28,P28,S28,V28,Y28,AE28,AH28,AK28,AN28,AQ28,AT28,AW28,AZ28,BC28,BF28),1)+LARGE((M28,P28,S28,V28,Y28,AE28,AH28,AK28,AN28,AQ28,AT28,AZ28,BC28,BF28),2)+LARGE((M28,P28,S28,V28,Y28,AE28,AH28,AK28,AN28,AQ28,AT28,AW28,AZ28,BC28,BF28),3)+LARGE((M28,P28,S28,V28,Y28,AE28,AH28,AK28,AN28,AQ28,AT28,AW28,AZ28,BC28,BF28),4)+LARGE((M28,P28,S28,V28,Y28,AE28,AH28,AK28,AN28,AQ28,AT28,AW28,AZ28,BC28,BF28),5))/5</f>
        <v>527.5391561684856</v>
      </c>
      <c r="BH28" s="144">
        <v>22</v>
      </c>
      <c r="BI28" s="181"/>
      <c r="BJ28" s="243" t="s">
        <v>15</v>
      </c>
      <c r="BK28" s="168"/>
    </row>
    <row r="29" spans="1:63" ht="12" customHeight="1">
      <c r="A29" s="247" t="s">
        <v>256</v>
      </c>
      <c r="B29" s="185">
        <v>35797</v>
      </c>
      <c r="C29" s="150" t="s">
        <v>65</v>
      </c>
      <c r="D29" s="151"/>
      <c r="E29" s="150" t="s">
        <v>106</v>
      </c>
      <c r="F29" s="150" t="s">
        <v>249</v>
      </c>
      <c r="G29" s="150" t="s">
        <v>301</v>
      </c>
      <c r="H29" s="155"/>
      <c r="I29" s="161" t="s">
        <v>63</v>
      </c>
      <c r="J29" s="150" t="s">
        <v>300</v>
      </c>
      <c r="K29" s="180">
        <v>20</v>
      </c>
      <c r="L29" s="180">
        <v>33</v>
      </c>
      <c r="M29" s="215">
        <f t="shared" si="9"/>
        <v>869.5652173913044</v>
      </c>
      <c r="N29" s="180">
        <v>19</v>
      </c>
      <c r="O29" s="180">
        <v>45</v>
      </c>
      <c r="P29" s="216">
        <f t="shared" si="10"/>
        <v>805.0847457627118</v>
      </c>
      <c r="Q29" s="180"/>
      <c r="R29" s="180"/>
      <c r="S29" s="180">
        <f t="shared" si="16"/>
        <v>0</v>
      </c>
      <c r="T29" s="180">
        <v>22</v>
      </c>
      <c r="U29" s="180"/>
      <c r="V29" s="215">
        <f t="shared" si="12"/>
        <v>873.015873015873</v>
      </c>
      <c r="W29" s="180"/>
      <c r="X29" s="180"/>
      <c r="Y29" s="227">
        <f t="shared" si="13"/>
        <v>0</v>
      </c>
      <c r="Z29" s="180"/>
      <c r="AA29" s="180"/>
      <c r="AB29" s="180">
        <f t="shared" si="1"/>
        <v>0</v>
      </c>
      <c r="AC29" s="180"/>
      <c r="AD29" s="180"/>
      <c r="AE29" s="180">
        <f t="shared" si="2"/>
        <v>0</v>
      </c>
      <c r="AF29" s="180"/>
      <c r="AG29" s="180"/>
      <c r="AH29" s="180">
        <f t="shared" si="3"/>
        <v>0</v>
      </c>
      <c r="AI29" s="180"/>
      <c r="AJ29" s="180"/>
      <c r="AK29" s="180">
        <f t="shared" si="4"/>
        <v>0</v>
      </c>
      <c r="AL29" s="180"/>
      <c r="AM29" s="264"/>
      <c r="AN29" s="264">
        <f t="shared" si="8"/>
        <v>0</v>
      </c>
      <c r="AO29" s="264"/>
      <c r="AP29" s="264"/>
      <c r="AQ29" s="264">
        <f>AO29/23.2*1000</f>
        <v>0</v>
      </c>
      <c r="AR29" s="264"/>
      <c r="AS29" s="180"/>
      <c r="AT29" s="264">
        <f t="shared" si="14"/>
        <v>0</v>
      </c>
      <c r="AU29" s="264"/>
      <c r="AV29" s="264"/>
      <c r="AW29" s="264">
        <f t="shared" si="15"/>
        <v>0</v>
      </c>
      <c r="AX29" s="264"/>
      <c r="AY29" s="264"/>
      <c r="AZ29" s="264">
        <f t="shared" si="7"/>
        <v>0</v>
      </c>
      <c r="BA29" s="180"/>
      <c r="BB29" s="180"/>
      <c r="BC29" s="180"/>
      <c r="BD29" s="180"/>
      <c r="BE29" s="180"/>
      <c r="BF29" s="264"/>
      <c r="BG29" s="225">
        <f>(LARGE((M29,P29,S29,V29,Y29,AE29,AH29,AK29,AN29,AQ29,AT29,AW29,AZ29,BC29,BF29),1)+LARGE((M29,P29,S29,V29,Y29,AE29,AH29,AK29,AN29,AQ29,AT29,AZ29,BC29,BF29),2)+LARGE((M29,P29,S29,V29,Y29,AE29,AH29,AK29,AN29,AQ29,AT29,AW29,AZ29,BC29,BF29),3)+LARGE((M29,P29,S29,V29,Y29,AE29,AH29,AK29,AN29,AQ29,AT29,AW29,AZ29,BC29,BF29),4)+LARGE((M29,P29,S29,V29,Y29,AE29,AH29,AK29,AN29,AQ29,AT29,AW29,AZ29,BC29,BF29),5))/5</f>
        <v>509.53316723397785</v>
      </c>
      <c r="BH29" s="144">
        <v>23</v>
      </c>
      <c r="BI29" s="178"/>
      <c r="BJ29" s="247" t="s">
        <v>256</v>
      </c>
      <c r="BK29" s="171"/>
    </row>
    <row r="30" spans="1:63" ht="12" customHeight="1">
      <c r="A30" s="243" t="s">
        <v>17</v>
      </c>
      <c r="B30" s="145">
        <v>18264</v>
      </c>
      <c r="C30" s="202" t="s">
        <v>88</v>
      </c>
      <c r="D30" s="146"/>
      <c r="E30" s="202" t="s">
        <v>48</v>
      </c>
      <c r="F30" s="147" t="s">
        <v>116</v>
      </c>
      <c r="G30" s="147" t="s">
        <v>117</v>
      </c>
      <c r="H30" s="147"/>
      <c r="I30" s="147" t="s">
        <v>52</v>
      </c>
      <c r="J30" s="205" t="s">
        <v>53</v>
      </c>
      <c r="K30" s="180">
        <v>16</v>
      </c>
      <c r="L30" s="180">
        <v>41</v>
      </c>
      <c r="M30" s="215">
        <f t="shared" si="9"/>
        <v>695.6521739130435</v>
      </c>
      <c r="N30" s="180">
        <v>13</v>
      </c>
      <c r="O30" s="180">
        <v>41</v>
      </c>
      <c r="P30" s="216">
        <f t="shared" si="10"/>
        <v>550.8474576271186</v>
      </c>
      <c r="Q30" s="180"/>
      <c r="R30" s="180"/>
      <c r="S30" s="180">
        <f t="shared" si="16"/>
        <v>0</v>
      </c>
      <c r="T30" s="162">
        <v>9</v>
      </c>
      <c r="U30" s="162"/>
      <c r="V30" s="215">
        <f t="shared" si="12"/>
        <v>357.14285714285717</v>
      </c>
      <c r="W30" s="162">
        <v>14</v>
      </c>
      <c r="X30" s="162"/>
      <c r="Y30" s="215">
        <f t="shared" si="13"/>
        <v>625</v>
      </c>
      <c r="Z30" s="180"/>
      <c r="AA30" s="180"/>
      <c r="AB30" s="180">
        <f t="shared" si="1"/>
        <v>0</v>
      </c>
      <c r="AC30" s="180"/>
      <c r="AD30" s="180"/>
      <c r="AE30" s="180">
        <f t="shared" si="2"/>
        <v>0</v>
      </c>
      <c r="AF30" s="180"/>
      <c r="AG30" s="180"/>
      <c r="AH30" s="180">
        <f t="shared" si="3"/>
        <v>0</v>
      </c>
      <c r="AI30" s="180"/>
      <c r="AJ30" s="180"/>
      <c r="AK30" s="180">
        <f t="shared" si="4"/>
        <v>0</v>
      </c>
      <c r="AL30" s="180">
        <v>6</v>
      </c>
      <c r="AM30" s="180"/>
      <c r="AN30" s="270">
        <f t="shared" si="8"/>
        <v>236.22047244094492</v>
      </c>
      <c r="AO30" s="264"/>
      <c r="AP30" s="264"/>
      <c r="AQ30" s="264">
        <f>AO30/AO$6*1000</f>
        <v>0</v>
      </c>
      <c r="AR30" s="180"/>
      <c r="AS30" s="180"/>
      <c r="AT30" s="264">
        <f t="shared" si="14"/>
        <v>0</v>
      </c>
      <c r="AU30" s="264"/>
      <c r="AV30" s="264"/>
      <c r="AW30" s="264">
        <f t="shared" si="15"/>
        <v>0</v>
      </c>
      <c r="AX30" s="264"/>
      <c r="AY30" s="264"/>
      <c r="AZ30" s="264">
        <f t="shared" si="7"/>
        <v>0</v>
      </c>
      <c r="BA30" s="180"/>
      <c r="BB30" s="180"/>
      <c r="BC30" s="180"/>
      <c r="BD30" s="180"/>
      <c r="BE30" s="180"/>
      <c r="BF30" s="264"/>
      <c r="BG30" s="225">
        <f>(LARGE((M30,P30,S30,V30,Y30,AE30,AH30,AK30,AN30,AQ30,AT30,AW30,AZ30,BC30,BF30),1)+LARGE((M30,P30,S30,V30,Y30,AE30,AH30,AK30,AN30,AQ30,AT30,AZ30,BC30,BF30),2)+LARGE((M30,P30,S30,V30,Y30,AE30,AH30,AK30,AN30,AQ30,AT30,AW30,AZ30,BC30,BF30),3)+LARGE((M30,P30,S30,V30,Y30,AE30,AH30,AK30,AN30,AQ30,AT30,AW30,AZ30,BC30,BF30),4)+LARGE((M30,P30,S30,V30,Y30,AE30,AH30,AK30,AN30,AQ30,AT30,AW30,AZ30,BC30,BF30),5))/5</f>
        <v>492.9725922247929</v>
      </c>
      <c r="BH30" s="144">
        <v>24</v>
      </c>
      <c r="BI30" s="181"/>
      <c r="BJ30" s="243" t="s">
        <v>17</v>
      </c>
      <c r="BK30" s="166"/>
    </row>
    <row r="31" spans="1:63" ht="12" customHeight="1">
      <c r="A31" s="245" t="s">
        <v>200</v>
      </c>
      <c r="B31" s="195">
        <v>17237</v>
      </c>
      <c r="C31" s="196" t="s">
        <v>88</v>
      </c>
      <c r="D31" s="194"/>
      <c r="E31" s="196" t="s">
        <v>48</v>
      </c>
      <c r="F31" s="196" t="s">
        <v>303</v>
      </c>
      <c r="G31" s="152"/>
      <c r="H31" s="152"/>
      <c r="I31" s="147" t="s">
        <v>63</v>
      </c>
      <c r="J31" s="196" t="s">
        <v>53</v>
      </c>
      <c r="K31" s="180">
        <v>14</v>
      </c>
      <c r="L31" s="180">
        <v>112</v>
      </c>
      <c r="M31" s="215">
        <f t="shared" si="9"/>
        <v>608.6956521739131</v>
      </c>
      <c r="N31" s="180">
        <v>13</v>
      </c>
      <c r="O31" s="180">
        <v>118</v>
      </c>
      <c r="P31" s="216">
        <f t="shared" si="10"/>
        <v>550.8474576271186</v>
      </c>
      <c r="Q31" s="180"/>
      <c r="R31" s="180"/>
      <c r="S31" s="180">
        <f t="shared" si="16"/>
        <v>0</v>
      </c>
      <c r="T31" s="162"/>
      <c r="U31" s="162"/>
      <c r="V31" s="227">
        <f t="shared" si="12"/>
        <v>0</v>
      </c>
      <c r="W31" s="162"/>
      <c r="X31" s="162"/>
      <c r="Y31" s="227">
        <f t="shared" si="13"/>
        <v>0</v>
      </c>
      <c r="Z31" s="180"/>
      <c r="AA31" s="180"/>
      <c r="AB31" s="180">
        <f t="shared" si="1"/>
        <v>0</v>
      </c>
      <c r="AC31" s="180"/>
      <c r="AD31" s="180"/>
      <c r="AE31" s="180">
        <f t="shared" si="2"/>
        <v>0</v>
      </c>
      <c r="AF31" s="180"/>
      <c r="AG31" s="180"/>
      <c r="AH31" s="180">
        <f t="shared" si="3"/>
        <v>0</v>
      </c>
      <c r="AI31" s="180"/>
      <c r="AJ31" s="180"/>
      <c r="AK31" s="180">
        <f t="shared" si="4"/>
        <v>0</v>
      </c>
      <c r="AL31" s="180">
        <v>14</v>
      </c>
      <c r="AM31" s="180"/>
      <c r="AN31" s="270">
        <f t="shared" si="8"/>
        <v>551.1811023622048</v>
      </c>
      <c r="AO31" s="264">
        <v>14</v>
      </c>
      <c r="AP31" s="264"/>
      <c r="AQ31" s="270">
        <f aca="true" t="shared" si="17" ref="AQ31:AQ39">AO31/23.2*1000</f>
        <v>603.448275862069</v>
      </c>
      <c r="AR31" s="180"/>
      <c r="AS31" s="180"/>
      <c r="AT31" s="264">
        <f t="shared" si="14"/>
        <v>0</v>
      </c>
      <c r="AU31" s="264"/>
      <c r="AV31" s="264"/>
      <c r="AW31" s="264">
        <f t="shared" si="15"/>
        <v>0</v>
      </c>
      <c r="AX31" s="264"/>
      <c r="AY31" s="264"/>
      <c r="AZ31" s="264">
        <f t="shared" si="7"/>
        <v>0</v>
      </c>
      <c r="BA31" s="180"/>
      <c r="BB31" s="180"/>
      <c r="BC31" s="180"/>
      <c r="BD31" s="180"/>
      <c r="BE31" s="180"/>
      <c r="BF31" s="264"/>
      <c r="BG31" s="225">
        <f>(LARGE((M31,P31,S31,V31,Y31,AE31,AH31,AK31,AN31,AQ31,AT31,AW31,AZ31,BC31,BF31),1)+LARGE((M31,P31,S31,V31,Y31,AE31,AH31,AK31,AN31,AQ31,AT31,AZ31,BC31,BF31),2)+LARGE((M31,P31,S31,V31,Y31,AE31,AH31,AK31,AN31,AQ31,AT31,AW31,AZ31,BC31,BF31),3)+LARGE((M31,P31,S31,V31,Y31,AE31,AH31,AK31,AN31,AQ31,AT31,AW31,AZ31,BC31,BF31),4)+LARGE((M31,P31,S31,V31,Y31,AE31,AH31,AK31,AN31,AQ31,AT31,AW31,AZ31,BC31,BF31),5))/5</f>
        <v>462.8344976050611</v>
      </c>
      <c r="BH31" s="144">
        <v>25</v>
      </c>
      <c r="BI31" s="178"/>
      <c r="BJ31" s="245" t="s">
        <v>200</v>
      </c>
      <c r="BK31" s="167"/>
    </row>
    <row r="32" spans="1:63" ht="12" customHeight="1">
      <c r="A32" s="249" t="s">
        <v>262</v>
      </c>
      <c r="B32" s="185">
        <v>32860</v>
      </c>
      <c r="C32" s="150" t="s">
        <v>88</v>
      </c>
      <c r="D32" s="151"/>
      <c r="E32" s="150" t="s">
        <v>48</v>
      </c>
      <c r="F32" s="150"/>
      <c r="G32" s="150" t="s">
        <v>308</v>
      </c>
      <c r="H32" s="155"/>
      <c r="I32" s="161" t="s">
        <v>52</v>
      </c>
      <c r="J32" s="150" t="s">
        <v>307</v>
      </c>
      <c r="K32" s="180">
        <v>18</v>
      </c>
      <c r="L32" s="180">
        <v>107</v>
      </c>
      <c r="M32" s="215">
        <f t="shared" si="9"/>
        <v>782.608695652174</v>
      </c>
      <c r="N32" s="180">
        <v>9</v>
      </c>
      <c r="O32" s="180">
        <v>240</v>
      </c>
      <c r="P32" s="216">
        <f t="shared" si="10"/>
        <v>381.35593220338984</v>
      </c>
      <c r="Q32" s="180"/>
      <c r="R32" s="180"/>
      <c r="S32" s="180">
        <f t="shared" si="16"/>
        <v>0</v>
      </c>
      <c r="T32" s="180"/>
      <c r="U32" s="180"/>
      <c r="V32" s="227">
        <f t="shared" si="12"/>
        <v>0</v>
      </c>
      <c r="W32" s="180"/>
      <c r="X32" s="180"/>
      <c r="Y32" s="227">
        <f t="shared" si="13"/>
        <v>0</v>
      </c>
      <c r="Z32" s="180"/>
      <c r="AA32" s="180"/>
      <c r="AB32" s="180">
        <f t="shared" si="1"/>
        <v>0</v>
      </c>
      <c r="AC32" s="180"/>
      <c r="AD32" s="180"/>
      <c r="AE32" s="180">
        <f t="shared" si="2"/>
        <v>0</v>
      </c>
      <c r="AF32" s="180"/>
      <c r="AG32" s="180"/>
      <c r="AH32" s="180">
        <f t="shared" si="3"/>
        <v>0</v>
      </c>
      <c r="AI32" s="180"/>
      <c r="AJ32" s="180"/>
      <c r="AK32" s="180">
        <f t="shared" si="4"/>
        <v>0</v>
      </c>
      <c r="AL32" s="180">
        <v>11</v>
      </c>
      <c r="AM32" s="180"/>
      <c r="AN32" s="270">
        <f t="shared" si="8"/>
        <v>433.07086614173227</v>
      </c>
      <c r="AO32" s="264">
        <v>14</v>
      </c>
      <c r="AP32" s="264"/>
      <c r="AQ32" s="270">
        <f t="shared" si="17"/>
        <v>603.448275862069</v>
      </c>
      <c r="AR32" s="180"/>
      <c r="AS32" s="180"/>
      <c r="AT32" s="264">
        <f t="shared" si="14"/>
        <v>0</v>
      </c>
      <c r="AU32" s="264"/>
      <c r="AV32" s="264"/>
      <c r="AW32" s="264">
        <f t="shared" si="15"/>
        <v>0</v>
      </c>
      <c r="AX32" s="264"/>
      <c r="AY32" s="264"/>
      <c r="AZ32" s="264">
        <f t="shared" si="7"/>
        <v>0</v>
      </c>
      <c r="BA32" s="180"/>
      <c r="BB32" s="180"/>
      <c r="BC32" s="180"/>
      <c r="BD32" s="180"/>
      <c r="BE32" s="180"/>
      <c r="BF32" s="264"/>
      <c r="BG32" s="225">
        <f>(LARGE((M32,P32,S32,V32,Y32,AE32,AH32,AK32,AN32,AQ32,AT32,AW32,AZ32,BC32,BF32),1)+LARGE((M32,P32,S32,V32,Y32,AE32,AH32,AK32,AN32,AQ32,AT32,AZ32,BC32,BF32),2)+LARGE((M32,P32,S32,V32,Y32,AE32,AH32,AK32,AN32,AQ32,AT32,AW32,AZ32,BC32,BF32),3)+LARGE((M32,P32,S32,V32,Y32,AE32,AH32,AK32,AN32,AQ32,AT32,AW32,AZ32,BC32,BF32),4)+LARGE((M32,P32,S32,V32,Y32,AE32,AH32,AK32,AN32,AQ32,AT32,AW32,AZ32,BC32,BF32),5))/5</f>
        <v>440.096753971873</v>
      </c>
      <c r="BH32" s="144">
        <v>26</v>
      </c>
      <c r="BI32" s="181"/>
      <c r="BJ32" s="249" t="s">
        <v>262</v>
      </c>
      <c r="BK32" s="171"/>
    </row>
    <row r="33" spans="1:63" ht="12" customHeight="1">
      <c r="A33" s="248" t="s">
        <v>375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31"/>
      <c r="N33" s="220"/>
      <c r="O33" s="220"/>
      <c r="P33" s="231"/>
      <c r="Q33" s="220"/>
      <c r="R33" s="220"/>
      <c r="S33" s="206"/>
      <c r="T33" s="206">
        <v>13</v>
      </c>
      <c r="U33" s="220"/>
      <c r="V33" s="215">
        <f t="shared" si="12"/>
        <v>515.8730158730159</v>
      </c>
      <c r="W33" s="206">
        <v>10</v>
      </c>
      <c r="X33" s="206"/>
      <c r="Y33" s="215">
        <f t="shared" si="13"/>
        <v>446.42857142857144</v>
      </c>
      <c r="Z33" s="220"/>
      <c r="AA33" s="220"/>
      <c r="AB33" s="180">
        <f t="shared" si="1"/>
        <v>0</v>
      </c>
      <c r="AC33" s="220"/>
      <c r="AD33" s="220"/>
      <c r="AE33" s="206"/>
      <c r="AF33" s="220"/>
      <c r="AG33" s="220"/>
      <c r="AH33" s="206"/>
      <c r="AI33" s="220"/>
      <c r="AJ33" s="220"/>
      <c r="AK33" s="206">
        <v>0</v>
      </c>
      <c r="AL33" s="206">
        <v>17</v>
      </c>
      <c r="AM33" s="220"/>
      <c r="AN33" s="270">
        <f t="shared" si="8"/>
        <v>669.2913385826772</v>
      </c>
      <c r="AO33" s="265">
        <v>12</v>
      </c>
      <c r="AP33" s="265"/>
      <c r="AQ33" s="270">
        <f t="shared" si="17"/>
        <v>517.2413793103449</v>
      </c>
      <c r="AR33" s="220"/>
      <c r="AS33" s="220"/>
      <c r="AT33" s="265"/>
      <c r="AU33" s="265"/>
      <c r="AV33" s="265"/>
      <c r="AW33" s="265"/>
      <c r="AX33" s="265"/>
      <c r="AY33" s="265"/>
      <c r="AZ33" s="264">
        <f t="shared" si="7"/>
        <v>0</v>
      </c>
      <c r="BA33" s="206"/>
      <c r="BB33" s="206"/>
      <c r="BC33" s="206"/>
      <c r="BD33" s="206"/>
      <c r="BE33" s="206"/>
      <c r="BF33" s="264">
        <v>0</v>
      </c>
      <c r="BG33" s="225">
        <f>(LARGE((M33,P33,S33,V33,Y33,AE33,AH33,AK33,AN33,AQ33,AT33,AW33,AZ33,BC33,BF33),1)+LARGE((M33,P33,S33,V33,Y33,AE33,AH33,AK33,AN33,AQ33,AT33,AZ33,BC33,BF33),2)+LARGE((M33,P33,S33,V33,Y33,AE33,AH33,AK33,AN33,AQ33,AT33,AW33,AZ33,BC33,BF33),3)+LARGE((M33,P33,S33,V33,Y33,AE33,AH33,AK33,AN33,AQ33,AT33,AW33,AZ33,BC33,BF33),4)+LARGE((M33,P33,S33,V33,Y33,AE33,AH33,AK33,AN33,AQ33,AT33,AW33,AZ33,BC33,BF33),5))/5</f>
        <v>429.7668610389219</v>
      </c>
      <c r="BH33" s="144">
        <v>27</v>
      </c>
      <c r="BI33" s="220"/>
      <c r="BJ33" s="248" t="s">
        <v>375</v>
      </c>
      <c r="BK33" s="168"/>
    </row>
    <row r="34" spans="1:69" ht="12" customHeight="1">
      <c r="A34" s="248" t="s">
        <v>374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31"/>
      <c r="N34" s="220"/>
      <c r="O34" s="220"/>
      <c r="P34" s="231"/>
      <c r="Q34" s="220"/>
      <c r="R34" s="220"/>
      <c r="S34" s="206"/>
      <c r="T34" s="206">
        <v>14</v>
      </c>
      <c r="U34" s="220"/>
      <c r="V34" s="215">
        <f t="shared" si="12"/>
        <v>555.5555555555555</v>
      </c>
      <c r="W34" s="206">
        <v>11</v>
      </c>
      <c r="X34" s="206"/>
      <c r="Y34" s="215">
        <f t="shared" si="13"/>
        <v>491.0714285714286</v>
      </c>
      <c r="Z34" s="220"/>
      <c r="AA34" s="220"/>
      <c r="AB34" s="180">
        <f t="shared" si="1"/>
        <v>0</v>
      </c>
      <c r="AC34" s="220"/>
      <c r="AD34" s="220"/>
      <c r="AE34" s="206"/>
      <c r="AF34" s="220"/>
      <c r="AG34" s="220"/>
      <c r="AH34" s="206"/>
      <c r="AI34" s="220"/>
      <c r="AJ34" s="220"/>
      <c r="AK34" s="206">
        <v>0</v>
      </c>
      <c r="AL34" s="206">
        <v>14</v>
      </c>
      <c r="AM34" s="220"/>
      <c r="AN34" s="270">
        <f t="shared" si="8"/>
        <v>551.1811023622048</v>
      </c>
      <c r="AO34" s="265">
        <v>12</v>
      </c>
      <c r="AP34" s="265"/>
      <c r="AQ34" s="270">
        <f t="shared" si="17"/>
        <v>517.2413793103449</v>
      </c>
      <c r="AR34" s="220"/>
      <c r="AS34" s="220"/>
      <c r="AT34" s="265"/>
      <c r="AU34" s="265"/>
      <c r="AV34" s="265"/>
      <c r="AW34" s="265"/>
      <c r="AX34" s="265"/>
      <c r="AY34" s="265"/>
      <c r="AZ34" s="264">
        <f t="shared" si="7"/>
        <v>0</v>
      </c>
      <c r="BA34" s="206"/>
      <c r="BB34" s="206"/>
      <c r="BC34" s="206"/>
      <c r="BD34" s="206"/>
      <c r="BE34" s="206"/>
      <c r="BF34" s="264">
        <v>0</v>
      </c>
      <c r="BG34" s="225">
        <f>(LARGE((M34,P34,S34,V34,Y34,AE34,AH34,AK34,AN34,AQ34,AT34,AW34,AZ34,BC34,BF34),1)+LARGE((M34,P34,S34,V34,Y34,AE34,AH34,AK34,AN34,AQ34,AT34,AZ34,BC34,BF34),2)+LARGE((M34,P34,S34,V34,Y34,AE34,AH34,AK34,AN34,AQ34,AT34,AW34,AZ34,BC34,BF34),3)+LARGE((M34,P34,S34,V34,Y34,AE34,AH34,AK34,AN34,AQ34,AT34,AW34,AZ34,BC34,BF34),4)+LARGE((M34,P34,S34,V34,Y34,AE34,AH34,AK34,AN34,AQ34,AT34,AW34,AZ34,BC34,BF34),5))/5</f>
        <v>423.0098931599067</v>
      </c>
      <c r="BH34" s="144">
        <v>28</v>
      </c>
      <c r="BI34" s="220"/>
      <c r="BJ34" s="248" t="s">
        <v>374</v>
      </c>
      <c r="BK34" s="166"/>
      <c r="BO34">
        <v>27</v>
      </c>
      <c r="BP34">
        <v>28</v>
      </c>
      <c r="BQ34" s="69">
        <f>BO34/BP34*1050</f>
        <v>1012.5</v>
      </c>
    </row>
    <row r="35" spans="1:69" ht="12" customHeight="1">
      <c r="A35" s="249" t="s">
        <v>263</v>
      </c>
      <c r="B35" s="185">
        <v>37126</v>
      </c>
      <c r="C35" s="150" t="s">
        <v>317</v>
      </c>
      <c r="D35" s="151"/>
      <c r="E35" s="150" t="s">
        <v>48</v>
      </c>
      <c r="F35" s="150"/>
      <c r="G35" s="150" t="s">
        <v>308</v>
      </c>
      <c r="H35" s="155"/>
      <c r="I35" s="191" t="s">
        <v>52</v>
      </c>
      <c r="J35" s="150" t="s">
        <v>318</v>
      </c>
      <c r="K35" s="180">
        <v>16</v>
      </c>
      <c r="L35" s="180">
        <v>107</v>
      </c>
      <c r="M35" s="215">
        <f aca="true" t="shared" si="18" ref="M35:M54">K35/23*1000</f>
        <v>695.6521739130435</v>
      </c>
      <c r="N35" s="180">
        <v>9</v>
      </c>
      <c r="O35" s="180">
        <v>240</v>
      </c>
      <c r="P35" s="216">
        <f aca="true" t="shared" si="19" ref="P35:P54">N35/23.6*1000</f>
        <v>381.35593220338984</v>
      </c>
      <c r="Q35" s="180"/>
      <c r="R35" s="180"/>
      <c r="S35" s="180">
        <f aca="true" t="shared" si="20" ref="S35:S54">Q35/27*1050</f>
        <v>0</v>
      </c>
      <c r="T35" s="180"/>
      <c r="U35" s="180"/>
      <c r="V35" s="227">
        <f t="shared" si="12"/>
        <v>0</v>
      </c>
      <c r="W35" s="180"/>
      <c r="X35" s="180"/>
      <c r="Y35" s="227">
        <f t="shared" si="13"/>
        <v>0</v>
      </c>
      <c r="Z35" s="180"/>
      <c r="AA35" s="180"/>
      <c r="AB35" s="180">
        <f t="shared" si="1"/>
        <v>0</v>
      </c>
      <c r="AC35" s="180"/>
      <c r="AD35" s="180"/>
      <c r="AE35" s="180">
        <f>AC35/AC$6*1050</f>
        <v>0</v>
      </c>
      <c r="AF35" s="180"/>
      <c r="AG35" s="180"/>
      <c r="AH35" s="180">
        <f>AF35/AF$6*1050</f>
        <v>0</v>
      </c>
      <c r="AI35" s="180"/>
      <c r="AJ35" s="180"/>
      <c r="AK35" s="180">
        <f>AI35/AI$6*1050</f>
        <v>0</v>
      </c>
      <c r="AL35" s="180">
        <v>11</v>
      </c>
      <c r="AM35" s="180"/>
      <c r="AN35" s="270">
        <f t="shared" si="8"/>
        <v>433.07086614173227</v>
      </c>
      <c r="AO35" s="264">
        <v>12</v>
      </c>
      <c r="AP35" s="264"/>
      <c r="AQ35" s="270">
        <f t="shared" si="17"/>
        <v>517.2413793103449</v>
      </c>
      <c r="AR35" s="180"/>
      <c r="AS35" s="180"/>
      <c r="AT35" s="264">
        <f aca="true" t="shared" si="21" ref="AT35:AT54">AR35/23.2*1000</f>
        <v>0</v>
      </c>
      <c r="AU35" s="264"/>
      <c r="AV35" s="264"/>
      <c r="AW35" s="264">
        <f aca="true" t="shared" si="22" ref="AW35:AW54">AU35/23.2*1000</f>
        <v>0</v>
      </c>
      <c r="AX35" s="264"/>
      <c r="AY35" s="264"/>
      <c r="AZ35" s="264">
        <f t="shared" si="7"/>
        <v>0</v>
      </c>
      <c r="BA35" s="180"/>
      <c r="BB35" s="180"/>
      <c r="BC35" s="180"/>
      <c r="BD35" s="180"/>
      <c r="BE35" s="180"/>
      <c r="BF35" s="264"/>
      <c r="BG35" s="225">
        <f>(LARGE((M35,P35,S35,V35,Y35,AE35,AH35,AK35,AN35,AQ35,AT35,AW35,AZ35,BC35,BF35),1)+LARGE((M35,P35,S35,V35,Y35,AE35,AH35,AK35,AN35,AQ35,AT35,AZ35,BC35,BF35),2)+LARGE((M35,P35,S35,V35,Y35,AE35,AH35,AK35,AN35,AQ35,AT35,AW35,AZ35,BC35,BF35),3)+LARGE((M35,P35,S35,V35,Y35,AE35,AH35,AK35,AN35,AQ35,AT35,AW35,AZ35,BC35,BF35),4)+LARGE((M35,P35,S35,V35,Y35,AE35,AH35,AK35,AN35,AQ35,AT35,AW35,AZ35,BC35,BF35),5))/5</f>
        <v>405.4640703137021</v>
      </c>
      <c r="BH35" s="144">
        <v>29</v>
      </c>
      <c r="BI35" s="181"/>
      <c r="BJ35" s="249" t="s">
        <v>263</v>
      </c>
      <c r="BK35" s="166"/>
      <c r="BO35">
        <v>23</v>
      </c>
      <c r="BP35">
        <v>24</v>
      </c>
      <c r="BQ35" s="69">
        <f>BO35/BP35*1050</f>
        <v>1006.25</v>
      </c>
    </row>
    <row r="36" spans="1:63" ht="12" customHeight="1">
      <c r="A36" s="243" t="s">
        <v>59</v>
      </c>
      <c r="B36" s="183">
        <v>25490</v>
      </c>
      <c r="C36" s="203" t="s">
        <v>55</v>
      </c>
      <c r="D36" s="156"/>
      <c r="E36" s="203" t="s">
        <v>60</v>
      </c>
      <c r="F36" s="161" t="s">
        <v>61</v>
      </c>
      <c r="G36" s="161" t="s">
        <v>62</v>
      </c>
      <c r="H36" s="161" t="s">
        <v>102</v>
      </c>
      <c r="I36" s="161" t="s">
        <v>63</v>
      </c>
      <c r="J36" s="163"/>
      <c r="K36" s="180"/>
      <c r="L36" s="180"/>
      <c r="M36" s="227">
        <f t="shared" si="18"/>
        <v>0</v>
      </c>
      <c r="N36" s="180"/>
      <c r="O36" s="180"/>
      <c r="P36" s="180">
        <f t="shared" si="19"/>
        <v>0</v>
      </c>
      <c r="Q36" s="180"/>
      <c r="R36" s="180"/>
      <c r="S36" s="180">
        <f t="shared" si="20"/>
        <v>0</v>
      </c>
      <c r="T36" s="162"/>
      <c r="U36" s="162"/>
      <c r="V36" s="227">
        <f t="shared" si="12"/>
        <v>0</v>
      </c>
      <c r="W36" s="162"/>
      <c r="X36" s="162"/>
      <c r="Y36" s="227">
        <f t="shared" si="13"/>
        <v>0</v>
      </c>
      <c r="Z36" s="180"/>
      <c r="AA36" s="180"/>
      <c r="AB36" s="180">
        <f t="shared" si="1"/>
        <v>0</v>
      </c>
      <c r="AC36" s="180"/>
      <c r="AD36" s="180"/>
      <c r="AE36" s="180">
        <f>AC36/AC$6*1050</f>
        <v>0</v>
      </c>
      <c r="AF36" s="180"/>
      <c r="AG36" s="180"/>
      <c r="AH36" s="180">
        <f>AF36/AF$6*1050</f>
        <v>0</v>
      </c>
      <c r="AI36" s="180"/>
      <c r="AJ36" s="180"/>
      <c r="AK36" s="180">
        <f>AI36/AI$6*1050</f>
        <v>0</v>
      </c>
      <c r="AL36" s="180">
        <v>26</v>
      </c>
      <c r="AM36" s="180"/>
      <c r="AN36" s="270">
        <f t="shared" si="8"/>
        <v>1023.6220472440945</v>
      </c>
      <c r="AO36" s="264">
        <v>21</v>
      </c>
      <c r="AP36" s="264"/>
      <c r="AQ36" s="270">
        <f t="shared" si="17"/>
        <v>905.1724137931034</v>
      </c>
      <c r="AR36" s="180"/>
      <c r="AS36" s="180"/>
      <c r="AT36" s="264">
        <f t="shared" si="21"/>
        <v>0</v>
      </c>
      <c r="AU36" s="264"/>
      <c r="AV36" s="264"/>
      <c r="AW36" s="264">
        <f t="shared" si="22"/>
        <v>0</v>
      </c>
      <c r="AX36" s="264"/>
      <c r="AY36" s="264"/>
      <c r="AZ36" s="264">
        <f t="shared" si="7"/>
        <v>0</v>
      </c>
      <c r="BA36" s="180"/>
      <c r="BB36" s="180"/>
      <c r="BC36" s="180"/>
      <c r="BD36" s="180"/>
      <c r="BE36" s="180"/>
      <c r="BF36" s="264"/>
      <c r="BG36" s="225">
        <f>(LARGE((M36,P36,S36,V36,Y36,AE36,AH36,AK36,AN36,AQ36,AT36,AW36,AZ36,BC36,BF36),1)+LARGE((M36,P36,S36,V36,Y36,AE36,AH36,AK36,AN36,AQ36,AT36,AZ36,BC36,BF36),2)+LARGE((M36,P36,S36,V36,Y36,AE36,AH36,AK36,AN36,AQ36,AT36,AW36,AZ36,BC36,BF36),3)+LARGE((M36,P36,S36,V36,Y36,AE36,AH36,AK36,AN36,AQ36,AT36,AW36,AZ36,BC36,BF36),4)+LARGE((M36,P36,S36,V36,Y36,AE36,AH36,AK36,AN36,AQ36,AT36,AW36,AZ36,BC36,BF36),5))/5</f>
        <v>385.75889220743954</v>
      </c>
      <c r="BH36" s="144">
        <v>30</v>
      </c>
      <c r="BI36" s="181"/>
      <c r="BJ36" s="243" t="s">
        <v>59</v>
      </c>
      <c r="BK36" s="171"/>
    </row>
    <row r="37" spans="1:63" ht="12" customHeight="1">
      <c r="A37" s="245" t="s">
        <v>260</v>
      </c>
      <c r="B37" s="159">
        <v>37622</v>
      </c>
      <c r="C37" s="199" t="s">
        <v>135</v>
      </c>
      <c r="D37" s="160"/>
      <c r="E37" s="199" t="s">
        <v>48</v>
      </c>
      <c r="F37" s="199"/>
      <c r="G37" s="199" t="s">
        <v>108</v>
      </c>
      <c r="H37" s="152"/>
      <c r="I37" s="147" t="s">
        <v>63</v>
      </c>
      <c r="J37" s="152"/>
      <c r="K37" s="180">
        <v>14</v>
      </c>
      <c r="L37" s="180">
        <v>135</v>
      </c>
      <c r="M37" s="215">
        <f t="shared" si="18"/>
        <v>608.6956521739131</v>
      </c>
      <c r="N37" s="180">
        <v>12</v>
      </c>
      <c r="O37" s="180">
        <v>153</v>
      </c>
      <c r="P37" s="216">
        <f t="shared" si="19"/>
        <v>508.47457627118644</v>
      </c>
      <c r="Q37" s="180"/>
      <c r="R37" s="180"/>
      <c r="S37" s="180">
        <f t="shared" si="20"/>
        <v>0</v>
      </c>
      <c r="T37" s="162"/>
      <c r="U37" s="162"/>
      <c r="V37" s="227">
        <f t="shared" si="12"/>
        <v>0</v>
      </c>
      <c r="W37" s="162"/>
      <c r="X37" s="162"/>
      <c r="Y37" s="227">
        <f t="shared" si="13"/>
        <v>0</v>
      </c>
      <c r="Z37" s="180"/>
      <c r="AA37" s="180"/>
      <c r="AB37" s="180">
        <f t="shared" si="1"/>
        <v>0</v>
      </c>
      <c r="AC37" s="180"/>
      <c r="AD37" s="180"/>
      <c r="AE37" s="180">
        <f>AC37/AC$6*1050</f>
        <v>0</v>
      </c>
      <c r="AF37" s="180"/>
      <c r="AG37" s="180"/>
      <c r="AH37" s="180">
        <f>AF37/AF$6*1050</f>
        <v>0</v>
      </c>
      <c r="AI37" s="180"/>
      <c r="AJ37" s="180"/>
      <c r="AK37" s="180">
        <f>AI37/AI$6*1050</f>
        <v>0</v>
      </c>
      <c r="AL37" s="180">
        <v>10</v>
      </c>
      <c r="AM37" s="180"/>
      <c r="AN37" s="270">
        <f t="shared" si="8"/>
        <v>393.7007874015748</v>
      </c>
      <c r="AO37" s="264">
        <v>8</v>
      </c>
      <c r="AP37" s="264"/>
      <c r="AQ37" s="270">
        <f t="shared" si="17"/>
        <v>344.82758620689657</v>
      </c>
      <c r="AR37" s="180"/>
      <c r="AS37" s="180"/>
      <c r="AT37" s="264">
        <f t="shared" si="21"/>
        <v>0</v>
      </c>
      <c r="AU37" s="264"/>
      <c r="AV37" s="264"/>
      <c r="AW37" s="264">
        <f t="shared" si="22"/>
        <v>0</v>
      </c>
      <c r="AX37" s="264"/>
      <c r="AY37" s="264"/>
      <c r="AZ37" s="264">
        <f t="shared" si="7"/>
        <v>0</v>
      </c>
      <c r="BA37" s="180"/>
      <c r="BB37" s="180"/>
      <c r="BC37" s="180"/>
      <c r="BD37" s="180"/>
      <c r="BE37" s="180"/>
      <c r="BF37" s="264"/>
      <c r="BG37" s="225">
        <f>(LARGE((M37,P37,S37,V37,Y37,AE37,AH37,AK37,AN37,AQ37,AT37,AW37,AZ37,BC37,BF37),1)+LARGE((M37,P37,S37,V37,Y37,AE37,AH37,AK37,AN37,AQ37,AT37,AZ37,BC37,BF37),2)+LARGE((M37,P37,S37,V37,Y37,AE37,AH37,AK37,AN37,AQ37,AT37,AW37,AZ37,BC37,BF37),3)+LARGE((M37,P37,S37,V37,Y37,AE37,AH37,AK37,AN37,AQ37,AT37,AW37,AZ37,BC37,BF37),4)+LARGE((M37,P37,S37,V37,Y37,AE37,AH37,AK37,AN37,AQ37,AT37,AW37,AZ37,BC37,BF37),5))/5</f>
        <v>371.1397204107142</v>
      </c>
      <c r="BH37" s="144">
        <v>31</v>
      </c>
      <c r="BI37" s="178"/>
      <c r="BJ37" s="245" t="s">
        <v>260</v>
      </c>
      <c r="BK37" s="169"/>
    </row>
    <row r="38" spans="1:63" ht="12" customHeight="1">
      <c r="A38" s="245" t="s">
        <v>388</v>
      </c>
      <c r="B38" s="220"/>
      <c r="C38" s="220"/>
      <c r="D38" s="220"/>
      <c r="E38" s="220"/>
      <c r="F38" s="220"/>
      <c r="G38" s="220"/>
      <c r="H38" s="220"/>
      <c r="I38" s="220"/>
      <c r="J38" s="220"/>
      <c r="K38" s="180">
        <v>0</v>
      </c>
      <c r="L38" s="220"/>
      <c r="M38" s="231">
        <f t="shared" si="18"/>
        <v>0</v>
      </c>
      <c r="N38" s="180">
        <v>0</v>
      </c>
      <c r="O38" s="220"/>
      <c r="P38" s="180">
        <f t="shared" si="19"/>
        <v>0</v>
      </c>
      <c r="Q38" s="220"/>
      <c r="R38" s="220"/>
      <c r="S38" s="180">
        <f t="shared" si="20"/>
        <v>0</v>
      </c>
      <c r="T38" s="258"/>
      <c r="U38" s="220"/>
      <c r="V38" s="231"/>
      <c r="W38" s="259"/>
      <c r="X38" s="220"/>
      <c r="Y38" s="231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06">
        <v>21</v>
      </c>
      <c r="AM38" s="220"/>
      <c r="AN38" s="270">
        <f t="shared" si="8"/>
        <v>826.7716535433071</v>
      </c>
      <c r="AO38" s="265">
        <v>23</v>
      </c>
      <c r="AP38" s="265"/>
      <c r="AQ38" s="270">
        <f t="shared" si="17"/>
        <v>991.3793103448277</v>
      </c>
      <c r="AR38" s="220"/>
      <c r="AS38" s="220"/>
      <c r="AT38" s="264">
        <f t="shared" si="21"/>
        <v>0</v>
      </c>
      <c r="AU38" s="265"/>
      <c r="AV38" s="265"/>
      <c r="AW38" s="264">
        <f t="shared" si="22"/>
        <v>0</v>
      </c>
      <c r="AX38" s="265"/>
      <c r="AY38" s="265"/>
      <c r="AZ38" s="264">
        <f t="shared" si="7"/>
        <v>0</v>
      </c>
      <c r="BA38" s="206"/>
      <c r="BB38" s="206"/>
      <c r="BC38" s="206"/>
      <c r="BD38" s="206"/>
      <c r="BE38" s="206"/>
      <c r="BF38" s="265"/>
      <c r="BG38" s="225">
        <f>(LARGE((M38,P38,S38,V38,Y38,AE38,AH38,AK38,AN38,AQ38,AT38,AW38,AZ38,BC38,BF38),1)+LARGE((M38,P38,S38,V38,Y38,AE38,AH38,AK38,AN38,AQ38,AT38,AZ38,BC38,BF38),2)+LARGE((M38,P38,S38,V38,Y38,AE38,AH38,AK38,AN38,AQ38,AT38,AW38,AZ38,BC38,BF38),3)+LARGE((M38,P38,S38,V38,Y38,AE38,AH38,AK38,AN38,AQ38,AT38,AW38,AZ38,BC38,BF38),4)+LARGE((M38,P38,S38,V38,Y38,AE38,AH38,AK38,AN38,AQ38,AT38,AW38,AZ38,BC38,BF38),5))/5</f>
        <v>363.630192777627</v>
      </c>
      <c r="BH38" s="144">
        <v>32</v>
      </c>
      <c r="BI38" s="220"/>
      <c r="BJ38" s="245" t="s">
        <v>388</v>
      </c>
      <c r="BK38" s="171"/>
    </row>
    <row r="39" spans="1:74" ht="12" customHeight="1">
      <c r="A39" s="249" t="s">
        <v>272</v>
      </c>
      <c r="B39" s="185">
        <v>37636</v>
      </c>
      <c r="C39" s="150" t="s">
        <v>317</v>
      </c>
      <c r="D39" s="151"/>
      <c r="E39" s="150" t="s">
        <v>48</v>
      </c>
      <c r="F39" s="150"/>
      <c r="G39" s="150" t="s">
        <v>308</v>
      </c>
      <c r="H39" s="155"/>
      <c r="I39" s="191" t="s">
        <v>52</v>
      </c>
      <c r="J39" s="150" t="s">
        <v>318</v>
      </c>
      <c r="K39" s="180">
        <v>17</v>
      </c>
      <c r="L39" s="180">
        <v>59</v>
      </c>
      <c r="M39" s="215">
        <f t="shared" si="18"/>
        <v>739.1304347826086</v>
      </c>
      <c r="N39" s="180"/>
      <c r="O39" s="180"/>
      <c r="P39" s="180">
        <f t="shared" si="19"/>
        <v>0</v>
      </c>
      <c r="Q39" s="180"/>
      <c r="R39" s="180"/>
      <c r="S39" s="180">
        <f t="shared" si="20"/>
        <v>0</v>
      </c>
      <c r="T39" s="180"/>
      <c r="U39" s="180"/>
      <c r="V39" s="227">
        <f aca="true" t="shared" si="23" ref="V39:V61">T39/T$6*1000</f>
        <v>0</v>
      </c>
      <c r="W39" s="180"/>
      <c r="X39" s="180"/>
      <c r="Y39" s="227">
        <f aca="true" t="shared" si="24" ref="Y39:Y61">W39/W$6*1000</f>
        <v>0</v>
      </c>
      <c r="Z39" s="180"/>
      <c r="AA39" s="180"/>
      <c r="AB39" s="180">
        <f aca="true" t="shared" si="25" ref="AB39:AB61">Z39/Z$6*1050</f>
        <v>0</v>
      </c>
      <c r="AC39" s="180"/>
      <c r="AD39" s="180"/>
      <c r="AE39" s="180">
        <f aca="true" t="shared" si="26" ref="AE39:AE54">AC39/AC$6*1050</f>
        <v>0</v>
      </c>
      <c r="AF39" s="180"/>
      <c r="AG39" s="180"/>
      <c r="AH39" s="180">
        <f aca="true" t="shared" si="27" ref="AH39:AH54">AF39/AF$6*1050</f>
        <v>0</v>
      </c>
      <c r="AI39" s="180"/>
      <c r="AJ39" s="180"/>
      <c r="AK39" s="180">
        <f aca="true" t="shared" si="28" ref="AK39:AK61">AI39/AI$6*1050</f>
        <v>0</v>
      </c>
      <c r="AL39" s="180">
        <v>13</v>
      </c>
      <c r="AM39" s="180"/>
      <c r="AN39" s="270">
        <f t="shared" si="8"/>
        <v>511.81102362204723</v>
      </c>
      <c r="AO39" s="264">
        <v>13</v>
      </c>
      <c r="AP39" s="264"/>
      <c r="AQ39" s="270">
        <f t="shared" si="17"/>
        <v>560.344827586207</v>
      </c>
      <c r="AR39" s="180"/>
      <c r="AS39" s="180"/>
      <c r="AT39" s="264">
        <f t="shared" si="21"/>
        <v>0</v>
      </c>
      <c r="AU39" s="264"/>
      <c r="AV39" s="264"/>
      <c r="AW39" s="264">
        <f t="shared" si="22"/>
        <v>0</v>
      </c>
      <c r="AX39" s="264"/>
      <c r="AY39" s="264"/>
      <c r="AZ39" s="264">
        <f aca="true" t="shared" si="29" ref="AZ39:AZ70">AX39/23*1000</f>
        <v>0</v>
      </c>
      <c r="BA39" s="180"/>
      <c r="BB39" s="180"/>
      <c r="BC39" s="180"/>
      <c r="BD39" s="180"/>
      <c r="BE39" s="180"/>
      <c r="BF39" s="264"/>
      <c r="BG39" s="225">
        <f>(LARGE((M39,P39,S39,V39,Y39,AE39,AH39,AK39,AN39,AQ39,AT39,AW39,AZ39,BC39,BF39),1)+LARGE((M39,P39,S39,V39,Y39,AE39,AH39,AK39,AN39,AQ39,AT39,AZ39,BC39,BF39),2)+LARGE((M39,P39,S39,V39,Y39,AE39,AH39,AK39,AN39,AQ39,AT39,AW39,AZ39,BC39,BF39),3)+LARGE((M39,P39,S39,V39,Y39,AE39,AH39,AK39,AN39,AQ39,AT39,AW39,AZ39,BC39,BF39),4)+LARGE((M39,P39,S39,V39,Y39,AE39,AH39,AK39,AN39,AQ39,AT39,AW39,AZ39,BC39,BF39),5))/5</f>
        <v>362.25725719817257</v>
      </c>
      <c r="BH39" s="144">
        <v>33</v>
      </c>
      <c r="BI39" s="178"/>
      <c r="BJ39" s="249" t="s">
        <v>272</v>
      </c>
      <c r="BK39" s="211">
        <f>M39</f>
        <v>739.1304347826086</v>
      </c>
      <c r="BL39" s="67">
        <f>S39</f>
        <v>0</v>
      </c>
      <c r="BM39" s="67">
        <v>1004</v>
      </c>
      <c r="BN39" s="70">
        <f>P39</f>
        <v>0</v>
      </c>
      <c r="BO39" s="214">
        <f>V39</f>
        <v>0</v>
      </c>
      <c r="BP39" s="67"/>
      <c r="BQ39" s="67">
        <f>(BK39+BL39+BM39+BN39+BO39+BP39)</f>
        <v>1743.1304347826085</v>
      </c>
      <c r="BR39" s="67">
        <v>5</v>
      </c>
      <c r="BS39" s="69">
        <f>BQ39/BR39</f>
        <v>348.6260869565217</v>
      </c>
      <c r="BV39" s="69">
        <f>(BQ39+BT39+BU39)/BR39</f>
        <v>348.6260869565217</v>
      </c>
    </row>
    <row r="40" spans="1:63" ht="12" customHeight="1">
      <c r="A40" s="245" t="s">
        <v>12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06">
        <v>19</v>
      </c>
      <c r="L40" s="206">
        <v>29</v>
      </c>
      <c r="M40" s="215">
        <f t="shared" si="18"/>
        <v>826.0869565217391</v>
      </c>
      <c r="N40" s="220">
        <v>23</v>
      </c>
      <c r="O40" s="220">
        <v>15</v>
      </c>
      <c r="P40" s="216">
        <f t="shared" si="19"/>
        <v>974.5762711864406</v>
      </c>
      <c r="Q40" s="220"/>
      <c r="R40" s="220"/>
      <c r="S40" s="180">
        <f t="shared" si="20"/>
        <v>0</v>
      </c>
      <c r="T40" s="206"/>
      <c r="U40" s="220"/>
      <c r="V40" s="227">
        <f t="shared" si="23"/>
        <v>0</v>
      </c>
      <c r="W40" s="206"/>
      <c r="X40" s="206"/>
      <c r="Y40" s="227">
        <f t="shared" si="24"/>
        <v>0</v>
      </c>
      <c r="Z40" s="220"/>
      <c r="AA40" s="220"/>
      <c r="AB40" s="180">
        <f t="shared" si="25"/>
        <v>0</v>
      </c>
      <c r="AC40" s="220"/>
      <c r="AD40" s="220"/>
      <c r="AE40" s="180">
        <f t="shared" si="26"/>
        <v>0</v>
      </c>
      <c r="AF40" s="220"/>
      <c r="AG40" s="220"/>
      <c r="AH40" s="180">
        <f t="shared" si="27"/>
        <v>0</v>
      </c>
      <c r="AI40" s="220"/>
      <c r="AJ40" s="220"/>
      <c r="AK40" s="180">
        <f t="shared" si="28"/>
        <v>0</v>
      </c>
      <c r="AL40" s="206"/>
      <c r="AM40" s="220"/>
      <c r="AN40" s="264">
        <f t="shared" si="8"/>
        <v>0</v>
      </c>
      <c r="AO40" s="265"/>
      <c r="AP40" s="265"/>
      <c r="AQ40" s="264">
        <f>AO40/AO$6*1000</f>
        <v>0</v>
      </c>
      <c r="AR40" s="265"/>
      <c r="AS40" s="220"/>
      <c r="AT40" s="264">
        <f t="shared" si="21"/>
        <v>0</v>
      </c>
      <c r="AU40" s="265"/>
      <c r="AV40" s="265"/>
      <c r="AW40" s="264">
        <f t="shared" si="22"/>
        <v>0</v>
      </c>
      <c r="AX40" s="265"/>
      <c r="AY40" s="265"/>
      <c r="AZ40" s="264">
        <f t="shared" si="29"/>
        <v>0</v>
      </c>
      <c r="BA40" s="206"/>
      <c r="BB40" s="206"/>
      <c r="BC40" s="180"/>
      <c r="BD40" s="206"/>
      <c r="BE40" s="206"/>
      <c r="BF40" s="264"/>
      <c r="BG40" s="225">
        <f>(LARGE((M40,P40,S40,V40,Y40,AE40,AH40,AK40,AN40,AQ40,AT40,AW40,AZ40,BC40,BF40),1)+LARGE((M40,P40,S40,V40,Y40,AE40,AH40,AK40,AN40,AQ40,AT40,AZ40,BC40,BF40),2)+LARGE((M40,P40,S40,V40,Y40,AE40,AH40,AK40,AN40,AQ40,AT40,AW40,AZ40,BC40,BF40),3)+LARGE((M40,P40,S40,V40,Y40,AE40,AH40,AK40,AN40,AQ40,AT40,AW40,AZ40,BC40,BF40),4)+LARGE((M40,P40,S40,V40,Y40,AE40,AH40,AK40,AN40,AQ40,AT40,AW40,AZ40,BC40,BF40),5))/5</f>
        <v>360.13264554163595</v>
      </c>
      <c r="BH40" s="144">
        <v>34</v>
      </c>
      <c r="BI40" s="220"/>
      <c r="BJ40" s="245" t="s">
        <v>12</v>
      </c>
      <c r="BK40" s="171"/>
    </row>
    <row r="41" spans="1:63" ht="12" customHeight="1">
      <c r="A41" s="248" t="s">
        <v>343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06">
        <v>22</v>
      </c>
      <c r="L41" s="206">
        <v>35</v>
      </c>
      <c r="M41" s="215">
        <f t="shared" si="18"/>
        <v>956.5217391304349</v>
      </c>
      <c r="N41" s="220">
        <v>19</v>
      </c>
      <c r="O41" s="220">
        <v>38</v>
      </c>
      <c r="P41" s="216">
        <f t="shared" si="19"/>
        <v>805.0847457627118</v>
      </c>
      <c r="Q41" s="220"/>
      <c r="R41" s="220"/>
      <c r="S41" s="180">
        <f t="shared" si="20"/>
        <v>0</v>
      </c>
      <c r="T41" s="206"/>
      <c r="U41" s="220"/>
      <c r="V41" s="227">
        <f t="shared" si="23"/>
        <v>0</v>
      </c>
      <c r="W41" s="206"/>
      <c r="X41" s="206"/>
      <c r="Y41" s="227">
        <f t="shared" si="24"/>
        <v>0</v>
      </c>
      <c r="Z41" s="220"/>
      <c r="AA41" s="220"/>
      <c r="AB41" s="180">
        <f t="shared" si="25"/>
        <v>0</v>
      </c>
      <c r="AC41" s="220"/>
      <c r="AD41" s="220"/>
      <c r="AE41" s="180">
        <f t="shared" si="26"/>
        <v>0</v>
      </c>
      <c r="AF41" s="220"/>
      <c r="AG41" s="220"/>
      <c r="AH41" s="180">
        <f t="shared" si="27"/>
        <v>0</v>
      </c>
      <c r="AI41" s="220"/>
      <c r="AJ41" s="220"/>
      <c r="AK41" s="180">
        <f t="shared" si="28"/>
        <v>0</v>
      </c>
      <c r="AL41" s="206"/>
      <c r="AM41" s="220"/>
      <c r="AN41" s="264">
        <f aca="true" t="shared" si="30" ref="AN41:AN72">AL41/AL$6*1000</f>
        <v>0</v>
      </c>
      <c r="AO41" s="265"/>
      <c r="AP41" s="265"/>
      <c r="AQ41" s="264">
        <f aca="true" t="shared" si="31" ref="AQ41:AQ72">AO41/23.2*1000</f>
        <v>0</v>
      </c>
      <c r="AR41" s="265"/>
      <c r="AS41" s="220"/>
      <c r="AT41" s="264">
        <f t="shared" si="21"/>
        <v>0</v>
      </c>
      <c r="AU41" s="265"/>
      <c r="AV41" s="265"/>
      <c r="AW41" s="264">
        <f t="shared" si="22"/>
        <v>0</v>
      </c>
      <c r="AX41" s="265"/>
      <c r="AY41" s="265"/>
      <c r="AZ41" s="264">
        <f t="shared" si="29"/>
        <v>0</v>
      </c>
      <c r="BA41" s="206"/>
      <c r="BB41" s="206"/>
      <c r="BC41" s="180"/>
      <c r="BD41" s="206"/>
      <c r="BE41" s="206"/>
      <c r="BF41" s="264"/>
      <c r="BG41" s="225">
        <f>(LARGE((M41,P41,S41,V41,Y41,AE41,AH41,AK41,AN41,AQ41,AT41,AW41,AZ41,BC41,BF41),1)+LARGE((M41,P41,S41,V41,Y41,AE41,AH41,AK41,AN41,AQ41,AT41,AZ41,BC41,BF41),2)+LARGE((M41,P41,S41,V41,Y41,AE41,AH41,AK41,AN41,AQ41,AT41,AW41,AZ41,BC41,BF41),3)+LARGE((M41,P41,S41,V41,Y41,AE41,AH41,AK41,AN41,AQ41,AT41,AW41,AZ41,BC41,BF41),4)+LARGE((M41,P41,S41,V41,Y41,AE41,AH41,AK41,AN41,AQ41,AT41,AW41,AZ41,BC41,BF41),5))/5</f>
        <v>352.32129697862933</v>
      </c>
      <c r="BH41" s="144">
        <v>35</v>
      </c>
      <c r="BI41" s="220"/>
      <c r="BJ41" s="248" t="s">
        <v>343</v>
      </c>
      <c r="BK41" s="167"/>
    </row>
    <row r="42" spans="1:63" ht="12" customHeight="1">
      <c r="A42" s="245" t="s">
        <v>347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06">
        <v>17</v>
      </c>
      <c r="L42" s="206">
        <v>118</v>
      </c>
      <c r="M42" s="215">
        <f t="shared" si="18"/>
        <v>739.1304347826086</v>
      </c>
      <c r="N42" s="220">
        <v>13</v>
      </c>
      <c r="O42" s="220">
        <v>240</v>
      </c>
      <c r="P42" s="216">
        <f t="shared" si="19"/>
        <v>550.8474576271186</v>
      </c>
      <c r="Q42" s="220"/>
      <c r="R42" s="220"/>
      <c r="S42" s="180">
        <f t="shared" si="20"/>
        <v>0</v>
      </c>
      <c r="T42" s="206"/>
      <c r="U42" s="220"/>
      <c r="V42" s="227">
        <f t="shared" si="23"/>
        <v>0</v>
      </c>
      <c r="W42" s="206"/>
      <c r="X42" s="206"/>
      <c r="Y42" s="227">
        <f t="shared" si="24"/>
        <v>0</v>
      </c>
      <c r="Z42" s="220"/>
      <c r="AA42" s="220"/>
      <c r="AB42" s="180">
        <f t="shared" si="25"/>
        <v>0</v>
      </c>
      <c r="AC42" s="220"/>
      <c r="AD42" s="220"/>
      <c r="AE42" s="180">
        <f t="shared" si="26"/>
        <v>0</v>
      </c>
      <c r="AF42" s="220"/>
      <c r="AG42" s="220"/>
      <c r="AH42" s="180">
        <f t="shared" si="27"/>
        <v>0</v>
      </c>
      <c r="AI42" s="220"/>
      <c r="AJ42" s="220"/>
      <c r="AK42" s="180">
        <f t="shared" si="28"/>
        <v>0</v>
      </c>
      <c r="AL42" s="206">
        <v>11</v>
      </c>
      <c r="AM42" s="220"/>
      <c r="AN42" s="270">
        <f t="shared" si="30"/>
        <v>433.07086614173227</v>
      </c>
      <c r="AO42" s="265"/>
      <c r="AP42" s="265"/>
      <c r="AQ42" s="264">
        <f t="shared" si="31"/>
        <v>0</v>
      </c>
      <c r="AR42" s="220"/>
      <c r="AS42" s="220"/>
      <c r="AT42" s="264">
        <f t="shared" si="21"/>
        <v>0</v>
      </c>
      <c r="AU42" s="265"/>
      <c r="AV42" s="265"/>
      <c r="AW42" s="264">
        <f t="shared" si="22"/>
        <v>0</v>
      </c>
      <c r="AX42" s="265"/>
      <c r="AY42" s="265"/>
      <c r="AZ42" s="264">
        <f t="shared" si="29"/>
        <v>0</v>
      </c>
      <c r="BA42" s="206"/>
      <c r="BB42" s="206"/>
      <c r="BC42" s="180"/>
      <c r="BD42" s="206"/>
      <c r="BE42" s="206"/>
      <c r="BF42" s="264"/>
      <c r="BG42" s="225">
        <f>(LARGE((M42,P42,S42,V42,Y42,AE42,AH42,AK42,AN42,AQ42,AT42,AW42,AZ42,BC42,BF42),1)+LARGE((M42,P42,S42,V42,Y42,AE42,AH42,AK42,AN42,AQ42,AT42,AZ42,BC42,BF42),2)+LARGE((M42,P42,S42,V42,Y42,AE42,AH42,AK42,AN42,AQ42,AT42,AW42,AZ42,BC42,BF42),3)+LARGE((M42,P42,S42,V42,Y42,AE42,AH42,AK42,AN42,AQ42,AT42,AW42,AZ42,BC42,BF42),4)+LARGE((M42,P42,S42,V42,Y42,AE42,AH42,AK42,AN42,AQ42,AT42,AW42,AZ42,BC42,BF42),5))/5</f>
        <v>344.6097517102919</v>
      </c>
      <c r="BH42" s="144">
        <v>36</v>
      </c>
      <c r="BI42" s="220"/>
      <c r="BJ42" s="245" t="s">
        <v>347</v>
      </c>
      <c r="BK42" s="167"/>
    </row>
    <row r="43" spans="1:63" ht="12" customHeight="1">
      <c r="A43" s="245" t="s">
        <v>245</v>
      </c>
      <c r="B43" s="183">
        <v>34879</v>
      </c>
      <c r="C43" s="155" t="s">
        <v>65</v>
      </c>
      <c r="D43" s="184"/>
      <c r="E43" s="203" t="s">
        <v>106</v>
      </c>
      <c r="F43" s="163" t="s">
        <v>249</v>
      </c>
      <c r="G43" s="163" t="s">
        <v>250</v>
      </c>
      <c r="H43" s="163"/>
      <c r="I43" s="155" t="s">
        <v>52</v>
      </c>
      <c r="J43" s="163" t="s">
        <v>251</v>
      </c>
      <c r="K43" s="180">
        <v>23</v>
      </c>
      <c r="L43" s="180">
        <v>102</v>
      </c>
      <c r="M43" s="215">
        <f t="shared" si="18"/>
        <v>1000</v>
      </c>
      <c r="N43" s="180">
        <v>17</v>
      </c>
      <c r="O43" s="180">
        <v>40</v>
      </c>
      <c r="P43" s="216">
        <f t="shared" si="19"/>
        <v>720.3389830508474</v>
      </c>
      <c r="Q43" s="180"/>
      <c r="R43" s="180"/>
      <c r="S43" s="180">
        <f t="shared" si="20"/>
        <v>0</v>
      </c>
      <c r="T43" s="180"/>
      <c r="U43" s="180"/>
      <c r="V43" s="227">
        <f t="shared" si="23"/>
        <v>0</v>
      </c>
      <c r="W43" s="180"/>
      <c r="X43" s="180"/>
      <c r="Y43" s="227">
        <f t="shared" si="24"/>
        <v>0</v>
      </c>
      <c r="Z43" s="180"/>
      <c r="AA43" s="180"/>
      <c r="AB43" s="180">
        <f t="shared" si="25"/>
        <v>0</v>
      </c>
      <c r="AC43" s="180"/>
      <c r="AD43" s="180"/>
      <c r="AE43" s="180">
        <f t="shared" si="26"/>
        <v>0</v>
      </c>
      <c r="AF43" s="180"/>
      <c r="AG43" s="180"/>
      <c r="AH43" s="180">
        <f t="shared" si="27"/>
        <v>0</v>
      </c>
      <c r="AI43" s="180"/>
      <c r="AJ43" s="180"/>
      <c r="AK43" s="180">
        <f t="shared" si="28"/>
        <v>0</v>
      </c>
      <c r="AL43" s="180"/>
      <c r="AM43" s="264"/>
      <c r="AN43" s="264">
        <f t="shared" si="30"/>
        <v>0</v>
      </c>
      <c r="AO43" s="264"/>
      <c r="AP43" s="264"/>
      <c r="AQ43" s="264">
        <f t="shared" si="31"/>
        <v>0</v>
      </c>
      <c r="AR43" s="264"/>
      <c r="AS43" s="180"/>
      <c r="AT43" s="264">
        <f t="shared" si="21"/>
        <v>0</v>
      </c>
      <c r="AU43" s="264"/>
      <c r="AV43" s="264"/>
      <c r="AW43" s="264">
        <f t="shared" si="22"/>
        <v>0</v>
      </c>
      <c r="AX43" s="264"/>
      <c r="AY43" s="264"/>
      <c r="AZ43" s="264">
        <f t="shared" si="29"/>
        <v>0</v>
      </c>
      <c r="BA43" s="180"/>
      <c r="BB43" s="180"/>
      <c r="BC43" s="180"/>
      <c r="BD43" s="180"/>
      <c r="BE43" s="180"/>
      <c r="BF43" s="264"/>
      <c r="BG43" s="225">
        <f>(LARGE((M43,P43,S43,V43,Y43,AE43,AH43,AK43,AN43,AQ43,AT43,AW43,AZ43,BC43,BF43),1)+LARGE((M43,P43,S43,V43,Y43,AE43,AH43,AK43,AN43,AQ43,AT43,AZ43,BC43,BF43),2)+LARGE((M43,P43,S43,V43,Y43,AE43,AH43,AK43,AN43,AQ43,AT43,AW43,AZ43,BC43,BF43),3)+LARGE((M43,P43,S43,V43,Y43,AE43,AH43,AK43,AN43,AQ43,AT43,AW43,AZ43,BC43,BF43),4)+LARGE((M43,P43,S43,V43,Y43,AE43,AH43,AK43,AN43,AQ43,AT43,AW43,AZ43,BC43,BF43),5))/5</f>
        <v>344.06779661016947</v>
      </c>
      <c r="BH43" s="144">
        <v>37</v>
      </c>
      <c r="BI43" s="178"/>
      <c r="BJ43" s="245" t="s">
        <v>245</v>
      </c>
      <c r="BK43" s="171"/>
    </row>
    <row r="44" spans="1:63" ht="12" customHeight="1">
      <c r="A44" s="245" t="s">
        <v>345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06">
        <v>21</v>
      </c>
      <c r="L44" s="206">
        <v>54</v>
      </c>
      <c r="M44" s="215">
        <f t="shared" si="18"/>
        <v>913.0434782608695</v>
      </c>
      <c r="N44" s="180">
        <v>19</v>
      </c>
      <c r="O44" s="180">
        <v>43</v>
      </c>
      <c r="P44" s="216">
        <f t="shared" si="19"/>
        <v>805.0847457627118</v>
      </c>
      <c r="Q44" s="220"/>
      <c r="R44" s="220"/>
      <c r="S44" s="180">
        <f t="shared" si="20"/>
        <v>0</v>
      </c>
      <c r="T44" s="206"/>
      <c r="U44" s="220"/>
      <c r="V44" s="227">
        <f t="shared" si="23"/>
        <v>0</v>
      </c>
      <c r="W44" s="206"/>
      <c r="X44" s="206"/>
      <c r="Y44" s="227">
        <f t="shared" si="24"/>
        <v>0</v>
      </c>
      <c r="Z44" s="220"/>
      <c r="AA44" s="220"/>
      <c r="AB44" s="180">
        <f t="shared" si="25"/>
        <v>0</v>
      </c>
      <c r="AC44" s="220"/>
      <c r="AD44" s="220"/>
      <c r="AE44" s="180">
        <f t="shared" si="26"/>
        <v>0</v>
      </c>
      <c r="AF44" s="220"/>
      <c r="AG44" s="220"/>
      <c r="AH44" s="180">
        <f t="shared" si="27"/>
        <v>0</v>
      </c>
      <c r="AI44" s="220"/>
      <c r="AJ44" s="220"/>
      <c r="AK44" s="180">
        <f t="shared" si="28"/>
        <v>0</v>
      </c>
      <c r="AL44" s="206"/>
      <c r="AM44" s="265"/>
      <c r="AN44" s="264">
        <f t="shared" si="30"/>
        <v>0</v>
      </c>
      <c r="AO44" s="265"/>
      <c r="AP44" s="265"/>
      <c r="AQ44" s="264">
        <f t="shared" si="31"/>
        <v>0</v>
      </c>
      <c r="AR44" s="265"/>
      <c r="AS44" s="220"/>
      <c r="AT44" s="264">
        <f t="shared" si="21"/>
        <v>0</v>
      </c>
      <c r="AU44" s="265"/>
      <c r="AV44" s="265"/>
      <c r="AW44" s="264">
        <f t="shared" si="22"/>
        <v>0</v>
      </c>
      <c r="AX44" s="265"/>
      <c r="AY44" s="265"/>
      <c r="AZ44" s="264">
        <f t="shared" si="29"/>
        <v>0</v>
      </c>
      <c r="BA44" s="180"/>
      <c r="BB44" s="180"/>
      <c r="BC44" s="180"/>
      <c r="BD44" s="206"/>
      <c r="BE44" s="206"/>
      <c r="BF44" s="264"/>
      <c r="BG44" s="225">
        <f>(LARGE((M44,P44,S44,V44,Y44,AE44,AH44,AK44,AN44,AQ44,AT44,AW44,AZ44,BC44,BF44),1)+LARGE((M44,P44,S44,V44,Y44,AE44,AH44,AK44,AN44,AQ44,AT44,AZ44,BC44,BF44),2)+LARGE((M44,P44,S44,V44,Y44,AE44,AH44,AK44,AN44,AQ44,AT44,AW44,AZ44,BC44,BF44),3)+LARGE((M44,P44,S44,V44,Y44,AE44,AH44,AK44,AN44,AQ44,AT44,AW44,AZ44,BC44,BF44),4)+LARGE((M44,P44,S44,V44,Y44,AE44,AH44,AK44,AN44,AQ44,AT44,AW44,AZ44,BC44,BF44),5))/5</f>
        <v>343.6256448047163</v>
      </c>
      <c r="BH44" s="144">
        <v>38</v>
      </c>
      <c r="BI44" s="220"/>
      <c r="BJ44" s="245" t="s">
        <v>345</v>
      </c>
      <c r="BK44" s="167"/>
    </row>
    <row r="45" spans="1:63" ht="12" customHeight="1">
      <c r="A45" s="249" t="s">
        <v>291</v>
      </c>
      <c r="B45" s="185">
        <v>33606</v>
      </c>
      <c r="C45" s="150" t="s">
        <v>140</v>
      </c>
      <c r="D45" s="151"/>
      <c r="E45" s="150" t="s">
        <v>48</v>
      </c>
      <c r="F45" s="150"/>
      <c r="G45" s="150" t="s">
        <v>308</v>
      </c>
      <c r="H45" s="155"/>
      <c r="I45" s="191" t="s">
        <v>63</v>
      </c>
      <c r="J45" s="150" t="s">
        <v>322</v>
      </c>
      <c r="K45" s="180">
        <v>19</v>
      </c>
      <c r="L45" s="180">
        <v>189</v>
      </c>
      <c r="M45" s="215">
        <f t="shared" si="18"/>
        <v>826.0869565217391</v>
      </c>
      <c r="N45" s="180"/>
      <c r="O45" s="180"/>
      <c r="P45" s="180">
        <f t="shared" si="19"/>
        <v>0</v>
      </c>
      <c r="Q45" s="180"/>
      <c r="R45" s="180"/>
      <c r="S45" s="180">
        <f t="shared" si="20"/>
        <v>0</v>
      </c>
      <c r="T45" s="180"/>
      <c r="U45" s="180"/>
      <c r="V45" s="227">
        <f t="shared" si="23"/>
        <v>0</v>
      </c>
      <c r="W45" s="180"/>
      <c r="X45" s="180"/>
      <c r="Y45" s="227">
        <f t="shared" si="24"/>
        <v>0</v>
      </c>
      <c r="Z45" s="180"/>
      <c r="AA45" s="180"/>
      <c r="AB45" s="180">
        <f t="shared" si="25"/>
        <v>0</v>
      </c>
      <c r="AC45" s="180"/>
      <c r="AD45" s="180"/>
      <c r="AE45" s="180">
        <f t="shared" si="26"/>
        <v>0</v>
      </c>
      <c r="AF45" s="180"/>
      <c r="AG45" s="180"/>
      <c r="AH45" s="180">
        <f t="shared" si="27"/>
        <v>0</v>
      </c>
      <c r="AI45" s="180"/>
      <c r="AJ45" s="180"/>
      <c r="AK45" s="180">
        <f t="shared" si="28"/>
        <v>0</v>
      </c>
      <c r="AL45" s="180">
        <v>10</v>
      </c>
      <c r="AM45" s="180"/>
      <c r="AN45" s="270">
        <f t="shared" si="30"/>
        <v>393.7007874015748</v>
      </c>
      <c r="AO45" s="264">
        <v>11</v>
      </c>
      <c r="AP45" s="264"/>
      <c r="AQ45" s="270">
        <f t="shared" si="31"/>
        <v>474.1379310344828</v>
      </c>
      <c r="AR45" s="180"/>
      <c r="AS45" s="180"/>
      <c r="AT45" s="264">
        <f t="shared" si="21"/>
        <v>0</v>
      </c>
      <c r="AU45" s="264"/>
      <c r="AV45" s="264"/>
      <c r="AW45" s="264">
        <f t="shared" si="22"/>
        <v>0</v>
      </c>
      <c r="AX45" s="264"/>
      <c r="AY45" s="264"/>
      <c r="AZ45" s="264">
        <f t="shared" si="29"/>
        <v>0</v>
      </c>
      <c r="BA45" s="180"/>
      <c r="BB45" s="180"/>
      <c r="BC45" s="180"/>
      <c r="BD45" s="180"/>
      <c r="BE45" s="180"/>
      <c r="BF45" s="264"/>
      <c r="BG45" s="225">
        <f>(LARGE((M45,P45,S45,V45,Y45,AE45,AH45,AK45,AN45,AQ45,AT45,AW45,AZ45,BC45,BF45),1)+LARGE((M45,P45,S45,V45,Y45,AE45,AH45,AK45,AN45,AQ45,AT45,AZ45,BC45,BF45),2)+LARGE((M45,P45,S45,V45,Y45,AE45,AH45,AK45,AN45,AQ45,AT45,AW45,AZ45,BC45,BF45),3)+LARGE((M45,P45,S45,V45,Y45,AE45,AH45,AK45,AN45,AQ45,AT45,AW45,AZ45,BC45,BF45),4)+LARGE((M45,P45,S45,V45,Y45,AE45,AH45,AK45,AN45,AQ45,AT45,AW45,AZ45,BC45,BF45),5))/5</f>
        <v>338.78513499155935</v>
      </c>
      <c r="BH45" s="144">
        <v>39</v>
      </c>
      <c r="BI45" s="181"/>
      <c r="BJ45" s="249" t="s">
        <v>291</v>
      </c>
      <c r="BK45" s="171"/>
    </row>
    <row r="46" spans="1:63" ht="12" customHeight="1">
      <c r="A46" s="244" t="s">
        <v>290</v>
      </c>
      <c r="B46" s="195">
        <v>35104</v>
      </c>
      <c r="C46" s="196" t="s">
        <v>65</v>
      </c>
      <c r="D46" s="194"/>
      <c r="E46" s="150" t="s">
        <v>106</v>
      </c>
      <c r="F46" s="150" t="s">
        <v>249</v>
      </c>
      <c r="G46" s="155"/>
      <c r="H46" s="161" t="s">
        <v>119</v>
      </c>
      <c r="I46" s="161" t="s">
        <v>63</v>
      </c>
      <c r="J46" s="150" t="s">
        <v>305</v>
      </c>
      <c r="K46" s="180">
        <v>22</v>
      </c>
      <c r="L46" s="180">
        <v>168</v>
      </c>
      <c r="M46" s="215">
        <f t="shared" si="18"/>
        <v>956.5217391304349</v>
      </c>
      <c r="N46" s="180">
        <v>17</v>
      </c>
      <c r="O46" s="180">
        <v>51</v>
      </c>
      <c r="P46" s="216">
        <f t="shared" si="19"/>
        <v>720.3389830508474</v>
      </c>
      <c r="Q46" s="180"/>
      <c r="R46" s="180"/>
      <c r="S46" s="180">
        <f t="shared" si="20"/>
        <v>0</v>
      </c>
      <c r="T46" s="180"/>
      <c r="U46" s="180"/>
      <c r="V46" s="227">
        <f t="shared" si="23"/>
        <v>0</v>
      </c>
      <c r="W46" s="180"/>
      <c r="X46" s="180"/>
      <c r="Y46" s="227">
        <f t="shared" si="24"/>
        <v>0</v>
      </c>
      <c r="Z46" s="180"/>
      <c r="AA46" s="180"/>
      <c r="AB46" s="180">
        <f t="shared" si="25"/>
        <v>0</v>
      </c>
      <c r="AC46" s="180"/>
      <c r="AD46" s="180"/>
      <c r="AE46" s="180">
        <f t="shared" si="26"/>
        <v>0</v>
      </c>
      <c r="AF46" s="180"/>
      <c r="AG46" s="180"/>
      <c r="AH46" s="180">
        <f t="shared" si="27"/>
        <v>0</v>
      </c>
      <c r="AI46" s="180"/>
      <c r="AJ46" s="180"/>
      <c r="AK46" s="180">
        <f t="shared" si="28"/>
        <v>0</v>
      </c>
      <c r="AL46" s="180"/>
      <c r="AM46" s="264"/>
      <c r="AN46" s="264">
        <f t="shared" si="30"/>
        <v>0</v>
      </c>
      <c r="AO46" s="264"/>
      <c r="AP46" s="264"/>
      <c r="AQ46" s="264">
        <f t="shared" si="31"/>
        <v>0</v>
      </c>
      <c r="AR46" s="264"/>
      <c r="AS46" s="264"/>
      <c r="AT46" s="264">
        <f t="shared" si="21"/>
        <v>0</v>
      </c>
      <c r="AU46" s="264"/>
      <c r="AV46" s="264"/>
      <c r="AW46" s="264">
        <f t="shared" si="22"/>
        <v>0</v>
      </c>
      <c r="AX46" s="264"/>
      <c r="AY46" s="264"/>
      <c r="AZ46" s="264">
        <f t="shared" si="29"/>
        <v>0</v>
      </c>
      <c r="BA46" s="180"/>
      <c r="BB46" s="180"/>
      <c r="BC46" s="180"/>
      <c r="BD46" s="180"/>
      <c r="BE46" s="180"/>
      <c r="BF46" s="264"/>
      <c r="BG46" s="225">
        <f>(LARGE((M46,P46,S46,V46,Y46,AE46,AH46,AK46,AN46,AQ46,AT46,AW46,AZ46,BC46,BF46),1)+LARGE((M46,P46,S46,V46,Y46,AE46,AH46,AK46,AN46,AQ46,AT46,AZ46,BC46,BF46),2)+LARGE((M46,P46,S46,V46,Y46,AE46,AH46,AK46,AN46,AQ46,AT46,AW46,AZ46,BC46,BF46),3)+LARGE((M46,P46,S46,V46,Y46,AE46,AH46,AK46,AN46,AQ46,AT46,AW46,AZ46,BC46,BF46),4)+LARGE((M46,P46,S46,V46,Y46,AE46,AH46,AK46,AN46,AQ46,AT46,AW46,AZ46,BC46,BF46),5))/5</f>
        <v>335.37214443625646</v>
      </c>
      <c r="BH46" s="144">
        <v>40</v>
      </c>
      <c r="BI46" s="178"/>
      <c r="BJ46" s="244" t="s">
        <v>290</v>
      </c>
      <c r="BK46" s="169"/>
    </row>
    <row r="47" spans="1:63" ht="12" customHeight="1">
      <c r="A47" s="244" t="s">
        <v>246</v>
      </c>
      <c r="B47" s="145">
        <v>34366</v>
      </c>
      <c r="C47" s="202" t="s">
        <v>47</v>
      </c>
      <c r="D47" s="146"/>
      <c r="E47" s="202" t="s">
        <v>106</v>
      </c>
      <c r="F47" s="158" t="s">
        <v>249</v>
      </c>
      <c r="G47" s="158" t="s">
        <v>250</v>
      </c>
      <c r="H47" s="158" t="s">
        <v>119</v>
      </c>
      <c r="I47" s="152" t="s">
        <v>63</v>
      </c>
      <c r="J47" s="158" t="s">
        <v>78</v>
      </c>
      <c r="K47" s="180">
        <v>23</v>
      </c>
      <c r="L47" s="180">
        <v>107</v>
      </c>
      <c r="M47" s="215">
        <f t="shared" si="18"/>
        <v>1000</v>
      </c>
      <c r="N47" s="180">
        <v>15</v>
      </c>
      <c r="O47" s="180">
        <v>103</v>
      </c>
      <c r="P47" s="216">
        <f t="shared" si="19"/>
        <v>635.593220338983</v>
      </c>
      <c r="Q47" s="180"/>
      <c r="R47" s="180"/>
      <c r="S47" s="180">
        <f t="shared" si="20"/>
        <v>0</v>
      </c>
      <c r="T47" s="180"/>
      <c r="U47" s="180"/>
      <c r="V47" s="227">
        <f t="shared" si="23"/>
        <v>0</v>
      </c>
      <c r="W47" s="180"/>
      <c r="X47" s="180"/>
      <c r="Y47" s="227">
        <f t="shared" si="24"/>
        <v>0</v>
      </c>
      <c r="Z47" s="180"/>
      <c r="AA47" s="180"/>
      <c r="AB47" s="180">
        <f t="shared" si="25"/>
        <v>0</v>
      </c>
      <c r="AC47" s="180"/>
      <c r="AD47" s="180"/>
      <c r="AE47" s="180">
        <f t="shared" si="26"/>
        <v>0</v>
      </c>
      <c r="AF47" s="180"/>
      <c r="AG47" s="180"/>
      <c r="AH47" s="180">
        <f t="shared" si="27"/>
        <v>0</v>
      </c>
      <c r="AI47" s="180"/>
      <c r="AJ47" s="180"/>
      <c r="AK47" s="180">
        <f t="shared" si="28"/>
        <v>0</v>
      </c>
      <c r="AL47" s="180"/>
      <c r="AM47" s="264"/>
      <c r="AN47" s="264">
        <f t="shared" si="30"/>
        <v>0</v>
      </c>
      <c r="AO47" s="264"/>
      <c r="AP47" s="264"/>
      <c r="AQ47" s="264">
        <f t="shared" si="31"/>
        <v>0</v>
      </c>
      <c r="AR47" s="264"/>
      <c r="AS47" s="264"/>
      <c r="AT47" s="264">
        <f t="shared" si="21"/>
        <v>0</v>
      </c>
      <c r="AU47" s="264"/>
      <c r="AV47" s="264"/>
      <c r="AW47" s="264">
        <f t="shared" si="22"/>
        <v>0</v>
      </c>
      <c r="AX47" s="264"/>
      <c r="AY47" s="264"/>
      <c r="AZ47" s="264">
        <f t="shared" si="29"/>
        <v>0</v>
      </c>
      <c r="BA47" s="180"/>
      <c r="BB47" s="180"/>
      <c r="BC47" s="180"/>
      <c r="BD47" s="180"/>
      <c r="BE47" s="180"/>
      <c r="BF47" s="264"/>
      <c r="BG47" s="225">
        <f>(LARGE((M47,P47,S47,V47,Y47,AE47,AH47,AK47,AN47,AQ47,AT47,AW47,AZ47,BC47,BF47),1)+LARGE((M47,P47,S47,V47,Y47,AE47,AH47,AK47,AN47,AQ47,AT47,AZ47,BC47,BF47),2)+LARGE((M47,P47,S47,V47,Y47,AE47,AH47,AK47,AN47,AQ47,AT47,AW47,AZ47,BC47,BF47),3)+LARGE((M47,P47,S47,V47,Y47,AE47,AH47,AK47,AN47,AQ47,AT47,AW47,AZ47,BC47,BF47),4)+LARGE((M47,P47,S47,V47,Y47,AE47,AH47,AK47,AN47,AQ47,AT47,AW47,AZ47,BC47,BF47),5))/5</f>
        <v>327.1186440677966</v>
      </c>
      <c r="BH47" s="144">
        <v>41</v>
      </c>
      <c r="BI47" s="178"/>
      <c r="BJ47" s="244" t="s">
        <v>246</v>
      </c>
      <c r="BK47" s="175"/>
    </row>
    <row r="48" spans="1:63" ht="12" customHeight="1">
      <c r="A48" s="243" t="s">
        <v>72</v>
      </c>
      <c r="B48" s="183">
        <v>36420</v>
      </c>
      <c r="C48" s="203" t="s">
        <v>47</v>
      </c>
      <c r="D48" s="156"/>
      <c r="E48" s="203" t="s">
        <v>56</v>
      </c>
      <c r="F48" s="161" t="s">
        <v>57</v>
      </c>
      <c r="G48" s="161" t="s">
        <v>117</v>
      </c>
      <c r="H48" s="161"/>
      <c r="I48" s="155" t="s">
        <v>52</v>
      </c>
      <c r="J48" s="148" t="s">
        <v>53</v>
      </c>
      <c r="K48" s="180">
        <v>20</v>
      </c>
      <c r="L48" s="180">
        <v>13</v>
      </c>
      <c r="M48" s="226">
        <f t="shared" si="18"/>
        <v>869.5652173913044</v>
      </c>
      <c r="N48" s="180">
        <v>18</v>
      </c>
      <c r="O48" s="180">
        <v>13</v>
      </c>
      <c r="P48" s="216">
        <f t="shared" si="19"/>
        <v>762.7118644067797</v>
      </c>
      <c r="Q48" s="180"/>
      <c r="R48" s="180"/>
      <c r="S48" s="180">
        <f t="shared" si="20"/>
        <v>0</v>
      </c>
      <c r="T48" s="162"/>
      <c r="U48" s="162"/>
      <c r="V48" s="227">
        <f t="shared" si="23"/>
        <v>0</v>
      </c>
      <c r="W48" s="180"/>
      <c r="X48" s="180"/>
      <c r="Y48" s="227">
        <f t="shared" si="24"/>
        <v>0</v>
      </c>
      <c r="Z48" s="180"/>
      <c r="AA48" s="180"/>
      <c r="AB48" s="180">
        <f t="shared" si="25"/>
        <v>0</v>
      </c>
      <c r="AC48" s="180">
        <v>18</v>
      </c>
      <c r="AD48" s="180"/>
      <c r="AE48" s="180">
        <f t="shared" si="26"/>
        <v>994.7368421052631</v>
      </c>
      <c r="AF48" s="180"/>
      <c r="AG48" s="180"/>
      <c r="AH48" s="180">
        <f t="shared" si="27"/>
        <v>0</v>
      </c>
      <c r="AI48" s="180"/>
      <c r="AJ48" s="180"/>
      <c r="AK48" s="180">
        <f t="shared" si="28"/>
        <v>0</v>
      </c>
      <c r="AL48" s="180"/>
      <c r="AM48" s="264"/>
      <c r="AN48" s="264">
        <f t="shared" si="30"/>
        <v>0</v>
      </c>
      <c r="AO48" s="264"/>
      <c r="AP48" s="264"/>
      <c r="AQ48" s="264">
        <f t="shared" si="31"/>
        <v>0</v>
      </c>
      <c r="AR48" s="264"/>
      <c r="AS48" s="264"/>
      <c r="AT48" s="264">
        <f t="shared" si="21"/>
        <v>0</v>
      </c>
      <c r="AU48" s="264"/>
      <c r="AV48" s="264"/>
      <c r="AW48" s="264">
        <f t="shared" si="22"/>
        <v>0</v>
      </c>
      <c r="AX48" s="264"/>
      <c r="AY48" s="264"/>
      <c r="AZ48" s="264">
        <f t="shared" si="29"/>
        <v>0</v>
      </c>
      <c r="BA48" s="180"/>
      <c r="BB48" s="180"/>
      <c r="BC48" s="180"/>
      <c r="BD48" s="180"/>
      <c r="BE48" s="180"/>
      <c r="BF48" s="264"/>
      <c r="BG48" s="225">
        <f>(LARGE((M48,P48,S48,V48,Y48,AE48,AH48,AK48,AN48,AQ48,AT48,AW48,AZ48,BC48,BF48),1)+LARGE((M48,P48,S48,V48,Y48,AE48,AH48,AK48,AN48,AQ48,AT48,AZ48,BC48,BF48),2)+LARGE((M48,P48,S48,V48,Y48,AE48,AH48,AK48,AN48,AQ48,AT48,AW48,AZ48,BC48,BF48),3)+LARGE((M48,P48,S48,V48,Y48,AE48,AH48,AK48,AN48,AQ48,AT48,AW48,AZ48,BC48,BF48),4)+LARGE((M48,P48,S48,V48,Y48,AE48,AH48,AK48,AN48,AQ48,AT48,AW48,AZ48,BC48,BF48),5))/5</f>
        <v>525.4027847806694</v>
      </c>
      <c r="BH48" s="144">
        <v>42</v>
      </c>
      <c r="BI48" s="181"/>
      <c r="BJ48" s="243" t="s">
        <v>72</v>
      </c>
      <c r="BK48" s="166"/>
    </row>
    <row r="49" spans="1:63" ht="12" customHeight="1">
      <c r="A49" s="245" t="s">
        <v>240</v>
      </c>
      <c r="B49" s="145">
        <v>35373</v>
      </c>
      <c r="C49" s="202" t="s">
        <v>47</v>
      </c>
      <c r="D49" s="146"/>
      <c r="E49" s="203" t="s">
        <v>56</v>
      </c>
      <c r="F49" s="196" t="s">
        <v>249</v>
      </c>
      <c r="G49" s="196" t="s">
        <v>301</v>
      </c>
      <c r="H49" s="147" t="s">
        <v>119</v>
      </c>
      <c r="I49" s="147" t="s">
        <v>63</v>
      </c>
      <c r="J49" s="196" t="s">
        <v>304</v>
      </c>
      <c r="K49" s="180">
        <v>20</v>
      </c>
      <c r="L49" s="180">
        <v>93</v>
      </c>
      <c r="M49" s="215">
        <f t="shared" si="18"/>
        <v>869.5652173913044</v>
      </c>
      <c r="N49" s="180">
        <v>18</v>
      </c>
      <c r="O49" s="180">
        <v>41</v>
      </c>
      <c r="P49" s="216">
        <f t="shared" si="19"/>
        <v>762.7118644067797</v>
      </c>
      <c r="Q49" s="180"/>
      <c r="R49" s="180"/>
      <c r="S49" s="180">
        <f t="shared" si="20"/>
        <v>0</v>
      </c>
      <c r="T49" s="162"/>
      <c r="U49" s="162"/>
      <c r="V49" s="227">
        <f t="shared" si="23"/>
        <v>0</v>
      </c>
      <c r="W49" s="162"/>
      <c r="X49" s="162"/>
      <c r="Y49" s="227">
        <f t="shared" si="24"/>
        <v>0</v>
      </c>
      <c r="Z49" s="180"/>
      <c r="AA49" s="180"/>
      <c r="AB49" s="180">
        <f t="shared" si="25"/>
        <v>0</v>
      </c>
      <c r="AC49" s="180"/>
      <c r="AD49" s="180"/>
      <c r="AE49" s="180">
        <f t="shared" si="26"/>
        <v>0</v>
      </c>
      <c r="AF49" s="180"/>
      <c r="AG49" s="180"/>
      <c r="AH49" s="180">
        <f t="shared" si="27"/>
        <v>0</v>
      </c>
      <c r="AI49" s="180"/>
      <c r="AJ49" s="180"/>
      <c r="AK49" s="180">
        <f t="shared" si="28"/>
        <v>0</v>
      </c>
      <c r="AL49" s="180"/>
      <c r="AM49" s="264"/>
      <c r="AN49" s="264">
        <f t="shared" si="30"/>
        <v>0</v>
      </c>
      <c r="AO49" s="264"/>
      <c r="AP49" s="264"/>
      <c r="AQ49" s="264">
        <f t="shared" si="31"/>
        <v>0</v>
      </c>
      <c r="AR49" s="264"/>
      <c r="AS49" s="264"/>
      <c r="AT49" s="264">
        <f t="shared" si="21"/>
        <v>0</v>
      </c>
      <c r="AU49" s="264"/>
      <c r="AV49" s="264"/>
      <c r="AW49" s="264">
        <f t="shared" si="22"/>
        <v>0</v>
      </c>
      <c r="AX49" s="264"/>
      <c r="AY49" s="264"/>
      <c r="AZ49" s="264">
        <f t="shared" si="29"/>
        <v>0</v>
      </c>
      <c r="BA49" s="180"/>
      <c r="BB49" s="180"/>
      <c r="BC49" s="180"/>
      <c r="BD49" s="180"/>
      <c r="BE49" s="180"/>
      <c r="BF49" s="264"/>
      <c r="BG49" s="225">
        <f>(LARGE((M49,P49,S49,V49,Y49,AE49,AH49,AK49,AN49,AQ49,AT49,AW49,AZ49,BC49,BF49),1)+LARGE((M49,P49,S49,V49,Y49,AE49,AH49,AK49,AN49,AQ49,AT49,AZ49,BC49,BF49),2)+LARGE((M49,P49,S49,V49,Y49,AE49,AH49,AK49,AN49,AQ49,AT49,AW49,AZ49,BC49,BF49),3)+LARGE((M49,P49,S49,V49,Y49,AE49,AH49,AK49,AN49,AQ49,AT49,AW49,AZ49,BC49,BF49),4)+LARGE((M49,P49,S49,V49,Y49,AE49,AH49,AK49,AN49,AQ49,AT49,AW49,AZ49,BC49,BF49),5))/5</f>
        <v>326.45541635961683</v>
      </c>
      <c r="BH49" s="144">
        <v>43</v>
      </c>
      <c r="BI49" s="181"/>
      <c r="BJ49" s="245" t="s">
        <v>240</v>
      </c>
      <c r="BK49" s="171"/>
    </row>
    <row r="50" spans="1:63" ht="12" customHeight="1">
      <c r="A50" s="245" t="s">
        <v>241</v>
      </c>
      <c r="B50" s="185">
        <v>34437</v>
      </c>
      <c r="C50" s="150" t="s">
        <v>65</v>
      </c>
      <c r="D50" s="151"/>
      <c r="E50" s="150" t="s">
        <v>106</v>
      </c>
      <c r="F50" s="150" t="s">
        <v>249</v>
      </c>
      <c r="G50" s="150" t="s">
        <v>301</v>
      </c>
      <c r="H50" s="155"/>
      <c r="I50" s="161" t="s">
        <v>63</v>
      </c>
      <c r="J50" s="150" t="s">
        <v>338</v>
      </c>
      <c r="K50" s="180">
        <v>19</v>
      </c>
      <c r="L50" s="180">
        <v>108</v>
      </c>
      <c r="M50" s="215">
        <f t="shared" si="18"/>
        <v>826.0869565217391</v>
      </c>
      <c r="N50" s="180">
        <v>18</v>
      </c>
      <c r="O50" s="180">
        <v>119</v>
      </c>
      <c r="P50" s="216">
        <f t="shared" si="19"/>
        <v>762.7118644067797</v>
      </c>
      <c r="Q50" s="180"/>
      <c r="R50" s="180"/>
      <c r="S50" s="180">
        <f t="shared" si="20"/>
        <v>0</v>
      </c>
      <c r="T50" s="180"/>
      <c r="U50" s="180"/>
      <c r="V50" s="227">
        <f t="shared" si="23"/>
        <v>0</v>
      </c>
      <c r="W50" s="180"/>
      <c r="X50" s="180"/>
      <c r="Y50" s="227">
        <f t="shared" si="24"/>
        <v>0</v>
      </c>
      <c r="Z50" s="180"/>
      <c r="AA50" s="180"/>
      <c r="AB50" s="180">
        <f t="shared" si="25"/>
        <v>0</v>
      </c>
      <c r="AC50" s="180"/>
      <c r="AD50" s="180"/>
      <c r="AE50" s="180">
        <f t="shared" si="26"/>
        <v>0</v>
      </c>
      <c r="AF50" s="180"/>
      <c r="AG50" s="180"/>
      <c r="AH50" s="180">
        <f t="shared" si="27"/>
        <v>0</v>
      </c>
      <c r="AI50" s="180"/>
      <c r="AJ50" s="180"/>
      <c r="AK50" s="180">
        <f t="shared" si="28"/>
        <v>0</v>
      </c>
      <c r="AL50" s="180"/>
      <c r="AM50" s="264"/>
      <c r="AN50" s="264">
        <f t="shared" si="30"/>
        <v>0</v>
      </c>
      <c r="AO50" s="264"/>
      <c r="AP50" s="264"/>
      <c r="AQ50" s="264">
        <f t="shared" si="31"/>
        <v>0</v>
      </c>
      <c r="AR50" s="264"/>
      <c r="AS50" s="264"/>
      <c r="AT50" s="264">
        <f t="shared" si="21"/>
        <v>0</v>
      </c>
      <c r="AU50" s="264"/>
      <c r="AV50" s="264"/>
      <c r="AW50" s="264">
        <f t="shared" si="22"/>
        <v>0</v>
      </c>
      <c r="AX50" s="264"/>
      <c r="AY50" s="264"/>
      <c r="AZ50" s="264">
        <f t="shared" si="29"/>
        <v>0</v>
      </c>
      <c r="BA50" s="180"/>
      <c r="BB50" s="180"/>
      <c r="BC50" s="180"/>
      <c r="BD50" s="180"/>
      <c r="BE50" s="180"/>
      <c r="BF50" s="264"/>
      <c r="BG50" s="225">
        <f>(LARGE((M50,P50,S50,V50,Y50,AE50,AH50,AK50,AN50,AQ50,AT50,AW50,AZ50,BC50,BF50),1)+LARGE((M50,P50,S50,V50,Y50,AE50,AH50,AK50,AN50,AQ50,AT50,AZ50,BC50,BF50),2)+LARGE((M50,P50,S50,V50,Y50,AE50,AH50,AK50,AN50,AQ50,AT50,AW50,AZ50,BC50,BF50),3)+LARGE((M50,P50,S50,V50,Y50,AE50,AH50,AK50,AN50,AQ50,AT50,AW50,AZ50,BC50,BF50),4)+LARGE((M50,P50,S50,V50,Y50,AE50,AH50,AK50,AN50,AQ50,AT50,AW50,AZ50,BC50,BF50),5))/5</f>
        <v>317.7597641857038</v>
      </c>
      <c r="BH50" s="144">
        <v>44</v>
      </c>
      <c r="BI50" s="181"/>
      <c r="BJ50" s="245" t="s">
        <v>241</v>
      </c>
      <c r="BK50" s="168"/>
    </row>
    <row r="51" spans="1:63" ht="12" customHeight="1">
      <c r="A51" s="245" t="s">
        <v>239</v>
      </c>
      <c r="B51" s="185">
        <v>31900</v>
      </c>
      <c r="C51" s="150" t="s">
        <v>140</v>
      </c>
      <c r="D51" s="151"/>
      <c r="E51" s="150" t="s">
        <v>48</v>
      </c>
      <c r="F51" s="150" t="s">
        <v>116</v>
      </c>
      <c r="G51" s="155"/>
      <c r="H51" s="155"/>
      <c r="I51" s="155" t="s">
        <v>52</v>
      </c>
      <c r="J51" s="150" t="s">
        <v>311</v>
      </c>
      <c r="K51" s="180"/>
      <c r="L51" s="180"/>
      <c r="M51" s="227">
        <f t="shared" si="18"/>
        <v>0</v>
      </c>
      <c r="N51" s="180"/>
      <c r="O51" s="180"/>
      <c r="P51" s="180">
        <f t="shared" si="19"/>
        <v>0</v>
      </c>
      <c r="Q51" s="180"/>
      <c r="R51" s="180"/>
      <c r="S51" s="180">
        <f t="shared" si="20"/>
        <v>0</v>
      </c>
      <c r="T51" s="162">
        <v>18</v>
      </c>
      <c r="U51" s="162"/>
      <c r="V51" s="215">
        <f t="shared" si="23"/>
        <v>714.2857142857143</v>
      </c>
      <c r="W51" s="162">
        <v>19</v>
      </c>
      <c r="X51" s="162"/>
      <c r="Y51" s="215">
        <f t="shared" si="24"/>
        <v>848.2142857142858</v>
      </c>
      <c r="Z51" s="180"/>
      <c r="AA51" s="180"/>
      <c r="AB51" s="180">
        <f t="shared" si="25"/>
        <v>0</v>
      </c>
      <c r="AC51" s="180"/>
      <c r="AD51" s="180"/>
      <c r="AE51" s="180">
        <f t="shared" si="26"/>
        <v>0</v>
      </c>
      <c r="AF51" s="180"/>
      <c r="AG51" s="180"/>
      <c r="AH51" s="180">
        <f t="shared" si="27"/>
        <v>0</v>
      </c>
      <c r="AI51" s="180"/>
      <c r="AJ51" s="180"/>
      <c r="AK51" s="180">
        <f t="shared" si="28"/>
        <v>0</v>
      </c>
      <c r="AL51" s="180"/>
      <c r="AM51" s="264"/>
      <c r="AN51" s="264">
        <f t="shared" si="30"/>
        <v>0</v>
      </c>
      <c r="AO51" s="264"/>
      <c r="AP51" s="264"/>
      <c r="AQ51" s="264">
        <f t="shared" si="31"/>
        <v>0</v>
      </c>
      <c r="AR51" s="264"/>
      <c r="AS51" s="264"/>
      <c r="AT51" s="264">
        <f t="shared" si="21"/>
        <v>0</v>
      </c>
      <c r="AU51" s="264"/>
      <c r="AV51" s="264"/>
      <c r="AW51" s="264">
        <f t="shared" si="22"/>
        <v>0</v>
      </c>
      <c r="AX51" s="264"/>
      <c r="AY51" s="264"/>
      <c r="AZ51" s="264">
        <f t="shared" si="29"/>
        <v>0</v>
      </c>
      <c r="BA51" s="180"/>
      <c r="BB51" s="180"/>
      <c r="BC51" s="180"/>
      <c r="BD51" s="180"/>
      <c r="BE51" s="180"/>
      <c r="BF51" s="264"/>
      <c r="BG51" s="225">
        <f>(LARGE((M51,P51,S51,V51,Y51,AE51,AH51,AK51,AN51,AQ51,AT51,AW51,AZ51,BC51,BF51),1)+LARGE((M51,P51,S51,V51,Y51,AE51,AH51,AK51,AN51,AQ51,AT51,AZ51,BC51,BF51),2)+LARGE((M51,P51,S51,V51,Y51,AE51,AH51,AK51,AN51,AQ51,AT51,AW51,AZ51,BC51,BF51),3)+LARGE((M51,P51,S51,V51,Y51,AE51,AH51,AK51,AN51,AQ51,AT51,AW51,AZ51,BC51,BF51),4)+LARGE((M51,P51,S51,V51,Y51,AE51,AH51,AK51,AN51,AQ51,AT51,AW51,AZ51,BC51,BF51),5))/5</f>
        <v>312.5</v>
      </c>
      <c r="BH51" s="144">
        <v>45</v>
      </c>
      <c r="BI51" s="181"/>
      <c r="BJ51" s="245" t="s">
        <v>239</v>
      </c>
      <c r="BK51" s="170"/>
    </row>
    <row r="52" spans="1:63" ht="12" customHeight="1">
      <c r="A52" s="250" t="s">
        <v>277</v>
      </c>
      <c r="B52" s="185">
        <v>38062</v>
      </c>
      <c r="C52" s="150" t="s">
        <v>88</v>
      </c>
      <c r="D52" s="151"/>
      <c r="E52" s="150" t="s">
        <v>48</v>
      </c>
      <c r="F52" s="150"/>
      <c r="G52" s="155"/>
      <c r="H52" s="164"/>
      <c r="I52" s="191" t="s">
        <v>63</v>
      </c>
      <c r="J52" s="150" t="s">
        <v>314</v>
      </c>
      <c r="K52" s="180">
        <v>9</v>
      </c>
      <c r="L52" s="180">
        <v>141</v>
      </c>
      <c r="M52" s="215">
        <f t="shared" si="18"/>
        <v>391.304347826087</v>
      </c>
      <c r="N52" s="180">
        <v>9</v>
      </c>
      <c r="O52" s="180">
        <v>263</v>
      </c>
      <c r="P52" s="216">
        <f t="shared" si="19"/>
        <v>381.35593220338984</v>
      </c>
      <c r="Q52" s="180"/>
      <c r="R52" s="180"/>
      <c r="S52" s="180">
        <f t="shared" si="20"/>
        <v>0</v>
      </c>
      <c r="T52" s="162"/>
      <c r="U52" s="162"/>
      <c r="V52" s="227">
        <f t="shared" si="23"/>
        <v>0</v>
      </c>
      <c r="W52" s="162"/>
      <c r="X52" s="162"/>
      <c r="Y52" s="227">
        <f t="shared" si="24"/>
        <v>0</v>
      </c>
      <c r="Z52" s="180"/>
      <c r="AA52" s="180"/>
      <c r="AB52" s="180">
        <f t="shared" si="25"/>
        <v>0</v>
      </c>
      <c r="AC52" s="180"/>
      <c r="AD52" s="180"/>
      <c r="AE52" s="180">
        <f t="shared" si="26"/>
        <v>0</v>
      </c>
      <c r="AF52" s="180"/>
      <c r="AG52" s="180"/>
      <c r="AH52" s="180">
        <f t="shared" si="27"/>
        <v>0</v>
      </c>
      <c r="AI52" s="180"/>
      <c r="AJ52" s="180"/>
      <c r="AK52" s="180">
        <f t="shared" si="28"/>
        <v>0</v>
      </c>
      <c r="AL52" s="180">
        <v>12</v>
      </c>
      <c r="AM52" s="180"/>
      <c r="AN52" s="270">
        <f t="shared" si="30"/>
        <v>472.44094488188983</v>
      </c>
      <c r="AO52" s="264">
        <v>7</v>
      </c>
      <c r="AP52" s="264"/>
      <c r="AQ52" s="270">
        <f t="shared" si="31"/>
        <v>301.7241379310345</v>
      </c>
      <c r="AR52" s="180"/>
      <c r="AS52" s="180"/>
      <c r="AT52" s="264">
        <f t="shared" si="21"/>
        <v>0</v>
      </c>
      <c r="AU52" s="264"/>
      <c r="AV52" s="264"/>
      <c r="AW52" s="264">
        <f t="shared" si="22"/>
        <v>0</v>
      </c>
      <c r="AX52" s="264"/>
      <c r="AY52" s="264"/>
      <c r="AZ52" s="264">
        <f t="shared" si="29"/>
        <v>0</v>
      </c>
      <c r="BA52" s="180"/>
      <c r="BB52" s="180"/>
      <c r="BC52" s="180"/>
      <c r="BD52" s="180"/>
      <c r="BE52" s="180"/>
      <c r="BF52" s="264"/>
      <c r="BG52" s="225">
        <f>(LARGE((M52,P52,S52,V52,Y52,AE52,AH52,AK52,AN52,AQ52,AT52,AW52,AZ52,BC52,BF52),1)+LARGE((M52,P52,S52,V52,Y52,AE52,AH52,AK52,AN52,AQ52,AT52,AZ52,BC52,BF52),2)+LARGE((M52,P52,S52,V52,Y52,AE52,AH52,AK52,AN52,AQ52,AT52,AW52,AZ52,BC52,BF52),3)+LARGE((M52,P52,S52,V52,Y52,AE52,AH52,AK52,AN52,AQ52,AT52,AW52,AZ52,BC52,BF52),4)+LARGE((M52,P52,S52,V52,Y52,AE52,AH52,AK52,AN52,AQ52,AT52,AW52,AZ52,BC52,BF52),5))/5</f>
        <v>309.36507256848023</v>
      </c>
      <c r="BH52" s="144">
        <v>46</v>
      </c>
      <c r="BI52" s="181"/>
      <c r="BJ52" s="250" t="s">
        <v>277</v>
      </c>
      <c r="BK52" s="172"/>
    </row>
    <row r="53" spans="1:63" ht="12" customHeight="1">
      <c r="A53" s="245" t="s">
        <v>348</v>
      </c>
      <c r="B53" s="220"/>
      <c r="C53" s="220"/>
      <c r="D53" s="220"/>
      <c r="E53" s="220"/>
      <c r="F53" s="220"/>
      <c r="G53" s="220"/>
      <c r="H53" s="220"/>
      <c r="I53" s="220"/>
      <c r="J53" s="220"/>
      <c r="K53" s="206">
        <v>16</v>
      </c>
      <c r="L53" s="206">
        <v>55</v>
      </c>
      <c r="M53" s="215">
        <f t="shared" si="18"/>
        <v>695.6521739130435</v>
      </c>
      <c r="N53" s="220">
        <v>20</v>
      </c>
      <c r="O53" s="220">
        <v>65</v>
      </c>
      <c r="P53" s="216">
        <f t="shared" si="19"/>
        <v>847.457627118644</v>
      </c>
      <c r="Q53" s="220"/>
      <c r="R53" s="220"/>
      <c r="S53" s="180">
        <f t="shared" si="20"/>
        <v>0</v>
      </c>
      <c r="T53" s="206"/>
      <c r="U53" s="220"/>
      <c r="V53" s="227">
        <f t="shared" si="23"/>
        <v>0</v>
      </c>
      <c r="W53" s="206"/>
      <c r="X53" s="206"/>
      <c r="Y53" s="227">
        <f t="shared" si="24"/>
        <v>0</v>
      </c>
      <c r="Z53" s="220"/>
      <c r="AA53" s="220"/>
      <c r="AB53" s="180">
        <f t="shared" si="25"/>
        <v>0</v>
      </c>
      <c r="AC53" s="220"/>
      <c r="AD53" s="220"/>
      <c r="AE53" s="180">
        <f t="shared" si="26"/>
        <v>0</v>
      </c>
      <c r="AF53" s="220"/>
      <c r="AG53" s="220"/>
      <c r="AH53" s="180">
        <f t="shared" si="27"/>
        <v>0</v>
      </c>
      <c r="AI53" s="220"/>
      <c r="AJ53" s="220"/>
      <c r="AK53" s="180">
        <f t="shared" si="28"/>
        <v>0</v>
      </c>
      <c r="AL53" s="206"/>
      <c r="AM53" s="265"/>
      <c r="AN53" s="264">
        <f t="shared" si="30"/>
        <v>0</v>
      </c>
      <c r="AO53" s="265"/>
      <c r="AP53" s="265"/>
      <c r="AQ53" s="264">
        <f t="shared" si="31"/>
        <v>0</v>
      </c>
      <c r="AR53" s="265"/>
      <c r="AS53" s="220"/>
      <c r="AT53" s="264">
        <f t="shared" si="21"/>
        <v>0</v>
      </c>
      <c r="AU53" s="265"/>
      <c r="AV53" s="265"/>
      <c r="AW53" s="264">
        <f t="shared" si="22"/>
        <v>0</v>
      </c>
      <c r="AX53" s="265"/>
      <c r="AY53" s="265"/>
      <c r="AZ53" s="264">
        <f t="shared" si="29"/>
        <v>0</v>
      </c>
      <c r="BA53" s="206"/>
      <c r="BB53" s="206"/>
      <c r="BC53" s="180"/>
      <c r="BD53" s="206"/>
      <c r="BE53" s="206"/>
      <c r="BF53" s="264"/>
      <c r="BG53" s="225">
        <f>(LARGE((M53,P53,S53,V53,Y53,AE53,AH53,AK53,AN53,AQ53,AT53,AW53,AZ53,BC53,BF53),1)+LARGE((M53,P53,S53,V53,Y53,AE53,AH53,AK53,AN53,AQ53,AT53,AZ53,BC53,BF53),2)+LARGE((M53,P53,S53,V53,Y53,AE53,AH53,AK53,AN53,AQ53,AT53,AW53,AZ53,BC53,BF53),3)+LARGE((M53,P53,S53,V53,Y53,AE53,AH53,AK53,AN53,AQ53,AT53,AW53,AZ53,BC53,BF53),4)+LARGE((M53,P53,S53,V53,Y53,AE53,AH53,AK53,AN53,AQ53,AT53,AW53,AZ53,BC53,BF53),5))/5</f>
        <v>308.6219602063375</v>
      </c>
      <c r="BH53" s="144">
        <v>47</v>
      </c>
      <c r="BI53" s="220"/>
      <c r="BJ53" s="245" t="s">
        <v>348</v>
      </c>
      <c r="BK53" s="169"/>
    </row>
    <row r="54" spans="1:63" ht="12" customHeight="1">
      <c r="A54" s="245" t="s">
        <v>244</v>
      </c>
      <c r="B54" s="145">
        <v>37622</v>
      </c>
      <c r="C54" s="152"/>
      <c r="D54" s="153"/>
      <c r="E54" s="202" t="s">
        <v>48</v>
      </c>
      <c r="F54" s="152"/>
      <c r="G54" s="152"/>
      <c r="H54" s="152"/>
      <c r="I54" s="161" t="s">
        <v>63</v>
      </c>
      <c r="J54" s="152"/>
      <c r="K54" s="180">
        <v>10</v>
      </c>
      <c r="L54" s="180">
        <v>198</v>
      </c>
      <c r="M54" s="215">
        <f t="shared" si="18"/>
        <v>434.7826086956522</v>
      </c>
      <c r="N54" s="180">
        <v>9</v>
      </c>
      <c r="O54" s="180">
        <v>198</v>
      </c>
      <c r="P54" s="216">
        <f t="shared" si="19"/>
        <v>381.35593220338984</v>
      </c>
      <c r="Q54" s="180"/>
      <c r="R54" s="180"/>
      <c r="S54" s="180">
        <f t="shared" si="20"/>
        <v>0</v>
      </c>
      <c r="T54" s="162"/>
      <c r="U54" s="162"/>
      <c r="V54" s="227">
        <f t="shared" si="23"/>
        <v>0</v>
      </c>
      <c r="W54" s="162"/>
      <c r="X54" s="162"/>
      <c r="Y54" s="227">
        <f t="shared" si="24"/>
        <v>0</v>
      </c>
      <c r="Z54" s="180"/>
      <c r="AA54" s="180"/>
      <c r="AB54" s="180">
        <f t="shared" si="25"/>
        <v>0</v>
      </c>
      <c r="AC54" s="180"/>
      <c r="AD54" s="180"/>
      <c r="AE54" s="180">
        <f t="shared" si="26"/>
        <v>0</v>
      </c>
      <c r="AF54" s="180"/>
      <c r="AG54" s="180"/>
      <c r="AH54" s="180">
        <f t="shared" si="27"/>
        <v>0</v>
      </c>
      <c r="AI54" s="180"/>
      <c r="AJ54" s="180"/>
      <c r="AK54" s="180">
        <f t="shared" si="28"/>
        <v>0</v>
      </c>
      <c r="AL54" s="180">
        <v>7</v>
      </c>
      <c r="AM54" s="180"/>
      <c r="AN54" s="270">
        <f t="shared" si="30"/>
        <v>275.5905511811024</v>
      </c>
      <c r="AO54" s="264">
        <v>10</v>
      </c>
      <c r="AP54" s="264"/>
      <c r="AQ54" s="270">
        <f t="shared" si="31"/>
        <v>431.0344827586207</v>
      </c>
      <c r="AR54" s="180"/>
      <c r="AS54" s="180"/>
      <c r="AT54" s="264">
        <f t="shared" si="21"/>
        <v>0</v>
      </c>
      <c r="AU54" s="264"/>
      <c r="AV54" s="264"/>
      <c r="AW54" s="264">
        <f t="shared" si="22"/>
        <v>0</v>
      </c>
      <c r="AX54" s="264"/>
      <c r="AY54" s="264"/>
      <c r="AZ54" s="264">
        <f t="shared" si="29"/>
        <v>0</v>
      </c>
      <c r="BA54" s="180"/>
      <c r="BB54" s="180"/>
      <c r="BC54" s="180"/>
      <c r="BD54" s="180"/>
      <c r="BE54" s="180"/>
      <c r="BF54" s="264"/>
      <c r="BG54" s="225">
        <f>(LARGE((M54,P54,S54,V54,Y54,AE54,AH54,AK54,AN54,AQ54,AT54,AW54,AZ54,BC54,BF54),1)+LARGE((M54,P54,S54,V54,Y54,AE54,AH54,AK54,AN54,AQ54,AT54,AZ54,BC54,BF54),2)+LARGE((M54,P54,S54,V54,Y54,AE54,AH54,AK54,AN54,AQ54,AT54,AW54,AZ54,BC54,BF54),3)+LARGE((M54,P54,S54,V54,Y54,AE54,AH54,AK54,AN54,AQ54,AT54,AW54,AZ54,BC54,BF54),4)+LARGE((M54,P54,S54,V54,Y54,AE54,AH54,AK54,AN54,AQ54,AT54,AW54,AZ54,BC54,BF54),5))/5</f>
        <v>304.55271496775305</v>
      </c>
      <c r="BH54" s="144">
        <v>48</v>
      </c>
      <c r="BI54" s="178"/>
      <c r="BJ54" s="245" t="s">
        <v>244</v>
      </c>
      <c r="BK54" s="167"/>
    </row>
    <row r="55" spans="1:63" ht="12" customHeight="1">
      <c r="A55" s="248" t="s">
        <v>370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31"/>
      <c r="N55" s="220"/>
      <c r="O55" s="220"/>
      <c r="P55" s="231"/>
      <c r="Q55" s="220"/>
      <c r="R55" s="220"/>
      <c r="S55" s="206"/>
      <c r="T55" s="206">
        <v>19</v>
      </c>
      <c r="U55" s="220"/>
      <c r="V55" s="215">
        <f t="shared" si="23"/>
        <v>753.968253968254</v>
      </c>
      <c r="W55" s="206">
        <v>17</v>
      </c>
      <c r="X55" s="206"/>
      <c r="Y55" s="215">
        <f t="shared" si="24"/>
        <v>758.9285714285716</v>
      </c>
      <c r="Z55" s="220"/>
      <c r="AA55" s="220"/>
      <c r="AB55" s="180">
        <f t="shared" si="25"/>
        <v>0</v>
      </c>
      <c r="AC55" s="220"/>
      <c r="AD55" s="220"/>
      <c r="AE55" s="206"/>
      <c r="AF55" s="220"/>
      <c r="AG55" s="220"/>
      <c r="AH55" s="206"/>
      <c r="AI55" s="220"/>
      <c r="AJ55" s="220"/>
      <c r="AK55" s="180">
        <f t="shared" si="28"/>
        <v>0</v>
      </c>
      <c r="AL55" s="206"/>
      <c r="AM55" s="265"/>
      <c r="AN55" s="264">
        <f t="shared" si="30"/>
        <v>0</v>
      </c>
      <c r="AO55" s="265"/>
      <c r="AP55" s="265"/>
      <c r="AQ55" s="264">
        <f t="shared" si="31"/>
        <v>0</v>
      </c>
      <c r="AR55" s="265"/>
      <c r="AS55" s="265"/>
      <c r="AT55" s="265"/>
      <c r="AU55" s="265"/>
      <c r="AV55" s="265"/>
      <c r="AW55" s="265"/>
      <c r="AX55" s="265"/>
      <c r="AY55" s="265"/>
      <c r="AZ55" s="264">
        <f t="shared" si="29"/>
        <v>0</v>
      </c>
      <c r="BA55" s="206"/>
      <c r="BB55" s="206"/>
      <c r="BC55" s="206"/>
      <c r="BD55" s="206"/>
      <c r="BE55" s="206"/>
      <c r="BF55" s="264">
        <v>0</v>
      </c>
      <c r="BG55" s="225">
        <f>(LARGE((M55,P55,S55,V55,Y55,AE55,AH55,AK55,AN55,AQ55,AT55,AW55,AZ55,BC55,BF55),1)+LARGE((M55,P55,S55,V55,Y55,AE55,AH55,AK55,AN55,AQ55,AT55,AZ55,BC55,BF55),2)+LARGE((M55,P55,S55,V55,Y55,AE55,AH55,AK55,AN55,AQ55,AT55,AW55,AZ55,BC55,BF55),3)+LARGE((M55,P55,S55,V55,Y55,AE55,AH55,AK55,AN55,AQ55,AT55,AW55,AZ55,BC55,BF55),4)+LARGE((M55,P55,S55,V55,Y55,AE55,AH55,AK55,AN55,AQ55,AT55,AW55,AZ55,BC55,BF55),5))/5</f>
        <v>302.5793650793651</v>
      </c>
      <c r="BH55" s="144">
        <v>49</v>
      </c>
      <c r="BI55" s="220"/>
      <c r="BJ55" s="248" t="s">
        <v>370</v>
      </c>
      <c r="BK55" s="166"/>
    </row>
    <row r="56" spans="1:63" ht="12" customHeight="1">
      <c r="A56" s="247" t="s">
        <v>257</v>
      </c>
      <c r="B56" s="195">
        <v>37755</v>
      </c>
      <c r="C56" s="196" t="s">
        <v>84</v>
      </c>
      <c r="D56" s="194"/>
      <c r="E56" s="196" t="s">
        <v>106</v>
      </c>
      <c r="F56" s="196" t="s">
        <v>249</v>
      </c>
      <c r="G56" s="196" t="s">
        <v>301</v>
      </c>
      <c r="H56" s="152" t="s">
        <v>302</v>
      </c>
      <c r="I56" s="161" t="s">
        <v>63</v>
      </c>
      <c r="J56" s="196" t="s">
        <v>300</v>
      </c>
      <c r="K56" s="180">
        <v>20</v>
      </c>
      <c r="L56" s="180">
        <v>95</v>
      </c>
      <c r="M56" s="215">
        <f aca="true" t="shared" si="32" ref="M56:M61">K56/23*1000</f>
        <v>869.5652173913044</v>
      </c>
      <c r="N56" s="180">
        <v>15</v>
      </c>
      <c r="O56" s="180">
        <v>53</v>
      </c>
      <c r="P56" s="216">
        <f aca="true" t="shared" si="33" ref="P56:P70">N56/23.6*1000</f>
        <v>635.593220338983</v>
      </c>
      <c r="Q56" s="180"/>
      <c r="R56" s="180"/>
      <c r="S56" s="180">
        <f aca="true" t="shared" si="34" ref="S56:S70">Q56/27*1050</f>
        <v>0</v>
      </c>
      <c r="T56" s="162"/>
      <c r="U56" s="162"/>
      <c r="V56" s="227">
        <f t="shared" si="23"/>
        <v>0</v>
      </c>
      <c r="W56" s="162"/>
      <c r="X56" s="162"/>
      <c r="Y56" s="227">
        <f t="shared" si="24"/>
        <v>0</v>
      </c>
      <c r="Z56" s="180"/>
      <c r="AA56" s="180"/>
      <c r="AB56" s="180">
        <f t="shared" si="25"/>
        <v>0</v>
      </c>
      <c r="AC56" s="180"/>
      <c r="AD56" s="180"/>
      <c r="AE56" s="180">
        <f aca="true" t="shared" si="35" ref="AE56:AE61">AC56/AC$6*1050</f>
        <v>0</v>
      </c>
      <c r="AF56" s="180"/>
      <c r="AG56" s="180"/>
      <c r="AH56" s="180">
        <f aca="true" t="shared" si="36" ref="AH56:AH61">AF56/AF$6*1050</f>
        <v>0</v>
      </c>
      <c r="AI56" s="180"/>
      <c r="AJ56" s="180"/>
      <c r="AK56" s="180">
        <f t="shared" si="28"/>
        <v>0</v>
      </c>
      <c r="AL56" s="180"/>
      <c r="AM56" s="264"/>
      <c r="AN56" s="264">
        <f t="shared" si="30"/>
        <v>0</v>
      </c>
      <c r="AO56" s="264"/>
      <c r="AP56" s="264"/>
      <c r="AQ56" s="264">
        <f t="shared" si="31"/>
        <v>0</v>
      </c>
      <c r="AR56" s="264"/>
      <c r="AS56" s="264"/>
      <c r="AT56" s="264">
        <f aca="true" t="shared" si="37" ref="AT56:AT70">AR56/23.2*1000</f>
        <v>0</v>
      </c>
      <c r="AU56" s="264"/>
      <c r="AV56" s="264"/>
      <c r="AW56" s="264">
        <f aca="true" t="shared" si="38" ref="AW56:AW70">AU56/23.2*1000</f>
        <v>0</v>
      </c>
      <c r="AX56" s="264"/>
      <c r="AY56" s="264"/>
      <c r="AZ56" s="264">
        <f t="shared" si="29"/>
        <v>0</v>
      </c>
      <c r="BA56" s="180"/>
      <c r="BB56" s="180"/>
      <c r="BC56" s="180"/>
      <c r="BD56" s="180"/>
      <c r="BE56" s="180"/>
      <c r="BF56" s="264"/>
      <c r="BG56" s="225">
        <f>(LARGE((M56,P56,S56,V56,Y56,AE56,AH56,AK56,AN56,AQ56,AT56,AW56,AZ56,BC56,BF56),1)+LARGE((M56,P56,S56,V56,Y56,AE56,AH56,AK56,AN56,AQ56,AT56,AZ56,BC56,BF56),2)+LARGE((M56,P56,S56,V56,Y56,AE56,AH56,AK56,AN56,AQ56,AT56,AW56,AZ56,BC56,BF56),3)+LARGE((M56,P56,S56,V56,Y56,AE56,AH56,AK56,AN56,AQ56,AT56,AW56,AZ56,BC56,BF56),4)+LARGE((M56,P56,S56,V56,Y56,AE56,AH56,AK56,AN56,AQ56,AT56,AW56,AZ56,BC56,BF56),5))/5</f>
        <v>301.03168754605747</v>
      </c>
      <c r="BH56" s="144">
        <v>50</v>
      </c>
      <c r="BI56" s="178"/>
      <c r="BJ56" s="247" t="s">
        <v>257</v>
      </c>
      <c r="BK56" s="169"/>
    </row>
    <row r="57" spans="1:69" ht="12" customHeight="1">
      <c r="A57" s="243" t="s">
        <v>0</v>
      </c>
      <c r="B57" s="145">
        <v>17763</v>
      </c>
      <c r="C57" s="202" t="s">
        <v>65</v>
      </c>
      <c r="D57" s="146"/>
      <c r="E57" s="202" t="s">
        <v>48</v>
      </c>
      <c r="F57" s="147" t="s">
        <v>116</v>
      </c>
      <c r="G57" s="147" t="s">
        <v>117</v>
      </c>
      <c r="H57" s="147"/>
      <c r="I57" s="147" t="s">
        <v>63</v>
      </c>
      <c r="J57" s="202" t="s">
        <v>53</v>
      </c>
      <c r="K57" s="180">
        <v>18</v>
      </c>
      <c r="L57" s="180">
        <v>57</v>
      </c>
      <c r="M57" s="215">
        <f t="shared" si="32"/>
        <v>782.608695652174</v>
      </c>
      <c r="N57" s="180">
        <v>17</v>
      </c>
      <c r="O57" s="180">
        <v>104</v>
      </c>
      <c r="P57" s="216">
        <f t="shared" si="33"/>
        <v>720.3389830508474</v>
      </c>
      <c r="Q57" s="180"/>
      <c r="R57" s="180"/>
      <c r="S57" s="180">
        <f t="shared" si="34"/>
        <v>0</v>
      </c>
      <c r="T57" s="162"/>
      <c r="U57" s="162"/>
      <c r="V57" s="227">
        <f t="shared" si="23"/>
        <v>0</v>
      </c>
      <c r="W57" s="162"/>
      <c r="X57" s="162"/>
      <c r="Y57" s="227">
        <f t="shared" si="24"/>
        <v>0</v>
      </c>
      <c r="Z57" s="180"/>
      <c r="AA57" s="180"/>
      <c r="AB57" s="180">
        <f t="shared" si="25"/>
        <v>0</v>
      </c>
      <c r="AC57" s="180"/>
      <c r="AD57" s="180"/>
      <c r="AE57" s="180">
        <f t="shared" si="35"/>
        <v>0</v>
      </c>
      <c r="AF57" s="180"/>
      <c r="AG57" s="180"/>
      <c r="AH57" s="180">
        <f t="shared" si="36"/>
        <v>0</v>
      </c>
      <c r="AI57" s="180"/>
      <c r="AJ57" s="180"/>
      <c r="AK57" s="180">
        <f t="shared" si="28"/>
        <v>0</v>
      </c>
      <c r="AL57" s="180"/>
      <c r="AM57" s="264"/>
      <c r="AN57" s="264">
        <f t="shared" si="30"/>
        <v>0</v>
      </c>
      <c r="AO57" s="264"/>
      <c r="AP57" s="264"/>
      <c r="AQ57" s="264">
        <f t="shared" si="31"/>
        <v>0</v>
      </c>
      <c r="AR57" s="264"/>
      <c r="AS57" s="264"/>
      <c r="AT57" s="264">
        <f t="shared" si="37"/>
        <v>0</v>
      </c>
      <c r="AU57" s="264"/>
      <c r="AV57" s="264"/>
      <c r="AW57" s="264">
        <f t="shared" si="38"/>
        <v>0</v>
      </c>
      <c r="AX57" s="264"/>
      <c r="AY57" s="264"/>
      <c r="AZ57" s="264">
        <f t="shared" si="29"/>
        <v>0</v>
      </c>
      <c r="BA57" s="180"/>
      <c r="BB57" s="180"/>
      <c r="BC57" s="180"/>
      <c r="BD57" s="180"/>
      <c r="BE57" s="180"/>
      <c r="BF57" s="264"/>
      <c r="BG57" s="225">
        <f>(LARGE((M57,P57,S57,V57,Y57,AE57,AH57,AK57,AN57,AQ57,AT57,AW57,AZ57,BC57,BF57),1)+LARGE((M57,P57,S57,V57,Y57,AE57,AH57,AK57,AN57,AQ57,AT57,AZ57,BC57,BF57),2)+LARGE((M57,P57,S57,V57,Y57,AE57,AH57,AK57,AN57,AQ57,AT57,AW57,AZ57,BC57,BF57),3)+LARGE((M57,P57,S57,V57,Y57,AE57,AH57,AK57,AN57,AQ57,AT57,AW57,AZ57,BC57,BF57),4)+LARGE((M57,P57,S57,V57,Y57,AE57,AH57,AK57,AN57,AQ57,AT57,AW57,AZ57,BC57,BF57),5))/5</f>
        <v>300.5895357406043</v>
      </c>
      <c r="BH57" s="144">
        <v>51</v>
      </c>
      <c r="BI57" s="181"/>
      <c r="BJ57" s="243" t="s">
        <v>0</v>
      </c>
      <c r="BK57" s="167"/>
      <c r="BO57">
        <v>29</v>
      </c>
      <c r="BP57">
        <v>30</v>
      </c>
      <c r="BQ57" s="69">
        <f>BO57/BP57*1050</f>
        <v>1015</v>
      </c>
    </row>
    <row r="58" spans="1:69" ht="12" customHeight="1">
      <c r="A58" s="245" t="s">
        <v>346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06">
        <v>19</v>
      </c>
      <c r="L58" s="206">
        <v>95</v>
      </c>
      <c r="M58" s="215">
        <f t="shared" si="32"/>
        <v>826.0869565217391</v>
      </c>
      <c r="N58" s="220">
        <v>7</v>
      </c>
      <c r="O58" s="220">
        <v>174</v>
      </c>
      <c r="P58" s="216">
        <f t="shared" si="33"/>
        <v>296.6101694915254</v>
      </c>
      <c r="Q58" s="220"/>
      <c r="R58" s="220"/>
      <c r="S58" s="180">
        <f t="shared" si="34"/>
        <v>0</v>
      </c>
      <c r="T58" s="206"/>
      <c r="U58" s="220"/>
      <c r="V58" s="227">
        <f t="shared" si="23"/>
        <v>0</v>
      </c>
      <c r="W58" s="206"/>
      <c r="X58" s="206"/>
      <c r="Y58" s="227">
        <f t="shared" si="24"/>
        <v>0</v>
      </c>
      <c r="Z58" s="220"/>
      <c r="AA58" s="220"/>
      <c r="AB58" s="180">
        <f t="shared" si="25"/>
        <v>0</v>
      </c>
      <c r="AC58" s="220"/>
      <c r="AD58" s="220"/>
      <c r="AE58" s="180">
        <f t="shared" si="35"/>
        <v>0</v>
      </c>
      <c r="AF58" s="220"/>
      <c r="AG58" s="220"/>
      <c r="AH58" s="180">
        <f t="shared" si="36"/>
        <v>0</v>
      </c>
      <c r="AI58" s="220"/>
      <c r="AJ58" s="220"/>
      <c r="AK58" s="180">
        <f t="shared" si="28"/>
        <v>0</v>
      </c>
      <c r="AL58" s="206">
        <v>8</v>
      </c>
      <c r="AM58" s="265"/>
      <c r="AN58" s="270">
        <f t="shared" si="30"/>
        <v>314.96062992125985</v>
      </c>
      <c r="AO58" s="265"/>
      <c r="AP58" s="265"/>
      <c r="AQ58" s="264">
        <f t="shared" si="31"/>
        <v>0</v>
      </c>
      <c r="AR58" s="265"/>
      <c r="AS58" s="265"/>
      <c r="AT58" s="264">
        <f t="shared" si="37"/>
        <v>0</v>
      </c>
      <c r="AU58" s="265"/>
      <c r="AV58" s="265"/>
      <c r="AW58" s="264">
        <f t="shared" si="38"/>
        <v>0</v>
      </c>
      <c r="AX58" s="265"/>
      <c r="AY58" s="265"/>
      <c r="AZ58" s="264">
        <f t="shared" si="29"/>
        <v>0</v>
      </c>
      <c r="BA58" s="206"/>
      <c r="BB58" s="206"/>
      <c r="BC58" s="180"/>
      <c r="BD58" s="206"/>
      <c r="BE58" s="206"/>
      <c r="BF58" s="264"/>
      <c r="BG58" s="225">
        <f>(LARGE((M58,P58,S58,V58,Y58,AE58,AH58,AK58,AN58,AQ58,AT58,AW58,AZ58,BC58,BF58),1)+LARGE((M58,P58,S58,V58,Y58,AE58,AH58,AK58,AN58,AQ58,AT58,AZ58,BC58,BF58),2)+LARGE((M58,P58,S58,V58,Y58,AE58,AH58,AK58,AN58,AQ58,AT58,AW58,AZ58,BC58,BF58),3)+LARGE((M58,P58,S58,V58,Y58,AE58,AH58,AK58,AN58,AQ58,AT58,AW58,AZ58,BC58,BF58),4)+LARGE((M58,P58,S58,V58,Y58,AE58,AH58,AK58,AN58,AQ58,AT58,AW58,AZ58,BC58,BF58),5))/5</f>
        <v>287.53155118690495</v>
      </c>
      <c r="BH58" s="144">
        <v>52</v>
      </c>
      <c r="BI58" s="220"/>
      <c r="BJ58" s="245" t="s">
        <v>346</v>
      </c>
      <c r="BK58" s="169"/>
      <c r="BO58">
        <v>34</v>
      </c>
      <c r="BP58">
        <v>35</v>
      </c>
      <c r="BQ58" s="69">
        <f>BO58/BP58*1050</f>
        <v>1020</v>
      </c>
    </row>
    <row r="59" spans="1:74" ht="12" customHeight="1">
      <c r="A59" s="247" t="s">
        <v>255</v>
      </c>
      <c r="B59" s="189">
        <v>35310</v>
      </c>
      <c r="C59" s="190" t="s">
        <v>65</v>
      </c>
      <c r="D59" s="153"/>
      <c r="E59" s="191" t="s">
        <v>106</v>
      </c>
      <c r="F59" s="190" t="s">
        <v>330</v>
      </c>
      <c r="G59" s="192"/>
      <c r="H59" s="192" t="s">
        <v>102</v>
      </c>
      <c r="I59" s="192" t="s">
        <v>52</v>
      </c>
      <c r="J59" s="190" t="s">
        <v>331</v>
      </c>
      <c r="K59" s="180">
        <v>17</v>
      </c>
      <c r="L59" s="180">
        <v>92</v>
      </c>
      <c r="M59" s="215">
        <f t="shared" si="32"/>
        <v>739.1304347826086</v>
      </c>
      <c r="N59" s="180">
        <v>16</v>
      </c>
      <c r="O59" s="180">
        <v>30</v>
      </c>
      <c r="P59" s="216">
        <f t="shared" si="33"/>
        <v>677.9661016949152</v>
      </c>
      <c r="Q59" s="180"/>
      <c r="R59" s="180"/>
      <c r="S59" s="180">
        <f t="shared" si="34"/>
        <v>0</v>
      </c>
      <c r="T59" s="180"/>
      <c r="U59" s="180"/>
      <c r="V59" s="227">
        <f t="shared" si="23"/>
        <v>0</v>
      </c>
      <c r="W59" s="180"/>
      <c r="X59" s="180"/>
      <c r="Y59" s="227">
        <f t="shared" si="24"/>
        <v>0</v>
      </c>
      <c r="Z59" s="180"/>
      <c r="AA59" s="180"/>
      <c r="AB59" s="180">
        <f t="shared" si="25"/>
        <v>0</v>
      </c>
      <c r="AC59" s="180"/>
      <c r="AD59" s="180"/>
      <c r="AE59" s="180">
        <f t="shared" si="35"/>
        <v>0</v>
      </c>
      <c r="AF59" s="180"/>
      <c r="AG59" s="180"/>
      <c r="AH59" s="180">
        <f t="shared" si="36"/>
        <v>0</v>
      </c>
      <c r="AI59" s="180"/>
      <c r="AJ59" s="180"/>
      <c r="AK59" s="180">
        <f t="shared" si="28"/>
        <v>0</v>
      </c>
      <c r="AL59" s="180"/>
      <c r="AM59" s="264"/>
      <c r="AN59" s="264">
        <f t="shared" si="30"/>
        <v>0</v>
      </c>
      <c r="AO59" s="264"/>
      <c r="AP59" s="264"/>
      <c r="AQ59" s="264">
        <f t="shared" si="31"/>
        <v>0</v>
      </c>
      <c r="AR59" s="264"/>
      <c r="AS59" s="264"/>
      <c r="AT59" s="264">
        <f t="shared" si="37"/>
        <v>0</v>
      </c>
      <c r="AU59" s="264"/>
      <c r="AV59" s="264"/>
      <c r="AW59" s="264">
        <f t="shared" si="38"/>
        <v>0</v>
      </c>
      <c r="AX59" s="264"/>
      <c r="AY59" s="264"/>
      <c r="AZ59" s="264">
        <f t="shared" si="29"/>
        <v>0</v>
      </c>
      <c r="BA59" s="180"/>
      <c r="BB59" s="180"/>
      <c r="BC59" s="180"/>
      <c r="BD59" s="180"/>
      <c r="BE59" s="180"/>
      <c r="BF59" s="264"/>
      <c r="BG59" s="225">
        <f>(LARGE((M59,P59,S59,V59,Y59,AE59,AH59,AK59,AN59,AQ59,AT59,AW59,AZ59,BC59,BF59),1)+LARGE((M59,P59,S59,V59,Y59,AE59,AH59,AK59,AN59,AQ59,AT59,AZ59,BC59,BF59),2)+LARGE((M59,P59,S59,V59,Y59,AE59,AH59,AK59,AN59,AQ59,AT59,AW59,AZ59,BC59,BF59),3)+LARGE((M59,P59,S59,V59,Y59,AE59,AH59,AK59,AN59,AQ59,AT59,AW59,AZ59,BC59,BF59),4)+LARGE((M59,P59,S59,V59,Y59,AE59,AH59,AK59,AN59,AQ59,AT59,AW59,AZ59,BC59,BF59),5))/5</f>
        <v>283.4193072955048</v>
      </c>
      <c r="BH59" s="144">
        <v>53</v>
      </c>
      <c r="BI59" s="178"/>
      <c r="BJ59" s="247" t="s">
        <v>255</v>
      </c>
      <c r="BK59" s="211">
        <f>AN59</f>
        <v>0</v>
      </c>
      <c r="BL59" s="67">
        <f>Y59</f>
        <v>0</v>
      </c>
      <c r="BM59" s="67">
        <v>1000</v>
      </c>
      <c r="BN59" s="67">
        <v>975</v>
      </c>
      <c r="BO59" s="70">
        <v>948</v>
      </c>
      <c r="BP59" s="214">
        <v>905</v>
      </c>
      <c r="BQ59" s="67">
        <f>(BK59+BL59+BM59+BN59+BO59+BP59)</f>
        <v>3828</v>
      </c>
      <c r="BR59" s="67">
        <v>6</v>
      </c>
      <c r="BS59" s="69">
        <f>BQ59/BR59</f>
        <v>638</v>
      </c>
      <c r="BT59">
        <v>143</v>
      </c>
      <c r="BV59" s="69">
        <f>(BQ59+BT59+BU59)/BR59</f>
        <v>661.8333333333334</v>
      </c>
    </row>
    <row r="60" spans="1:63" ht="12" customHeight="1">
      <c r="A60" s="249" t="s">
        <v>103</v>
      </c>
      <c r="B60" s="195">
        <v>18304</v>
      </c>
      <c r="C60" s="196" t="s">
        <v>84</v>
      </c>
      <c r="D60" s="194"/>
      <c r="E60" s="196" t="s">
        <v>48</v>
      </c>
      <c r="F60" s="196" t="s">
        <v>303</v>
      </c>
      <c r="G60" s="152"/>
      <c r="H60" s="147"/>
      <c r="I60" s="152" t="s">
        <v>52</v>
      </c>
      <c r="J60" s="196" t="s">
        <v>53</v>
      </c>
      <c r="K60" s="180"/>
      <c r="L60" s="180"/>
      <c r="M60" s="227">
        <f t="shared" si="32"/>
        <v>0</v>
      </c>
      <c r="N60" s="180"/>
      <c r="O60" s="180"/>
      <c r="P60" s="180">
        <f t="shared" si="33"/>
        <v>0</v>
      </c>
      <c r="Q60" s="180"/>
      <c r="R60" s="180"/>
      <c r="S60" s="180">
        <f t="shared" si="34"/>
        <v>0</v>
      </c>
      <c r="T60" s="180">
        <v>17</v>
      </c>
      <c r="U60" s="180"/>
      <c r="V60" s="215">
        <f t="shared" si="23"/>
        <v>674.6031746031747</v>
      </c>
      <c r="W60" s="180">
        <v>16</v>
      </c>
      <c r="X60" s="180"/>
      <c r="Y60" s="215">
        <f t="shared" si="24"/>
        <v>714.2857142857143</v>
      </c>
      <c r="Z60" s="180"/>
      <c r="AA60" s="180"/>
      <c r="AB60" s="180">
        <f t="shared" si="25"/>
        <v>0</v>
      </c>
      <c r="AC60" s="180"/>
      <c r="AD60" s="180"/>
      <c r="AE60" s="180">
        <f t="shared" si="35"/>
        <v>0</v>
      </c>
      <c r="AF60" s="180"/>
      <c r="AG60" s="180"/>
      <c r="AH60" s="180">
        <f t="shared" si="36"/>
        <v>0</v>
      </c>
      <c r="AI60" s="180"/>
      <c r="AJ60" s="180"/>
      <c r="AK60" s="180">
        <f t="shared" si="28"/>
        <v>0</v>
      </c>
      <c r="AL60" s="180"/>
      <c r="AM60" s="264"/>
      <c r="AN60" s="264">
        <f t="shared" si="30"/>
        <v>0</v>
      </c>
      <c r="AO60" s="264"/>
      <c r="AP60" s="264"/>
      <c r="AQ60" s="264">
        <f t="shared" si="31"/>
        <v>0</v>
      </c>
      <c r="AR60" s="264"/>
      <c r="AS60" s="264"/>
      <c r="AT60" s="264">
        <f t="shared" si="37"/>
        <v>0</v>
      </c>
      <c r="AU60" s="264"/>
      <c r="AV60" s="264"/>
      <c r="AW60" s="264">
        <f t="shared" si="38"/>
        <v>0</v>
      </c>
      <c r="AX60" s="264"/>
      <c r="AY60" s="264"/>
      <c r="AZ60" s="264">
        <f t="shared" si="29"/>
        <v>0</v>
      </c>
      <c r="BA60" s="180"/>
      <c r="BB60" s="180"/>
      <c r="BC60" s="180"/>
      <c r="BD60" s="180"/>
      <c r="BE60" s="180"/>
      <c r="BF60" s="264"/>
      <c r="BG60" s="225">
        <f>(LARGE((M60,P60,S60,V60,Y60,AE60,AH60,AK60,AN60,AQ60,AT60,AW60,AZ60,BC60,BF60),1)+LARGE((M60,P60,S60,V60,Y60,AE60,AH60,AK60,AN60,AQ60,AT60,AZ60,BC60,BF60),2)+LARGE((M60,P60,S60,V60,Y60,AE60,AH60,AK60,AN60,AQ60,AT60,AW60,AZ60,BC60,BF60),3)+LARGE((M60,P60,S60,V60,Y60,AE60,AH60,AK60,AN60,AQ60,AT60,AW60,AZ60,BC60,BF60),4)+LARGE((M60,P60,S60,V60,Y60,AE60,AH60,AK60,AN60,AQ60,AT60,AW60,AZ60,BC60,BF60),5))/5</f>
        <v>277.7777777777778</v>
      </c>
      <c r="BH60" s="144">
        <v>54</v>
      </c>
      <c r="BI60" s="181"/>
      <c r="BJ60" s="249" t="s">
        <v>103</v>
      </c>
      <c r="BK60" s="166"/>
    </row>
    <row r="61" spans="1:63" ht="12" customHeight="1">
      <c r="A61" s="245" t="s">
        <v>287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06">
        <v>19</v>
      </c>
      <c r="L61" s="206">
        <v>129</v>
      </c>
      <c r="M61" s="215">
        <f t="shared" si="32"/>
        <v>826.0869565217391</v>
      </c>
      <c r="N61" s="220">
        <v>13</v>
      </c>
      <c r="O61" s="220">
        <v>143</v>
      </c>
      <c r="P61" s="216">
        <f t="shared" si="33"/>
        <v>550.8474576271186</v>
      </c>
      <c r="Q61" s="220"/>
      <c r="R61" s="220"/>
      <c r="S61" s="180">
        <f t="shared" si="34"/>
        <v>0</v>
      </c>
      <c r="T61" s="206"/>
      <c r="U61" s="220"/>
      <c r="V61" s="227">
        <f t="shared" si="23"/>
        <v>0</v>
      </c>
      <c r="W61" s="206"/>
      <c r="X61" s="206"/>
      <c r="Y61" s="227">
        <f t="shared" si="24"/>
        <v>0</v>
      </c>
      <c r="Z61" s="220"/>
      <c r="AA61" s="220"/>
      <c r="AB61" s="180">
        <f t="shared" si="25"/>
        <v>0</v>
      </c>
      <c r="AC61" s="220"/>
      <c r="AD61" s="220"/>
      <c r="AE61" s="180">
        <f t="shared" si="35"/>
        <v>0</v>
      </c>
      <c r="AF61" s="220"/>
      <c r="AG61" s="220"/>
      <c r="AH61" s="180">
        <f t="shared" si="36"/>
        <v>0</v>
      </c>
      <c r="AI61" s="220"/>
      <c r="AJ61" s="220"/>
      <c r="AK61" s="180">
        <f t="shared" si="28"/>
        <v>0</v>
      </c>
      <c r="AL61" s="206"/>
      <c r="AM61" s="265"/>
      <c r="AN61" s="264">
        <f t="shared" si="30"/>
        <v>0</v>
      </c>
      <c r="AO61" s="265"/>
      <c r="AP61" s="265"/>
      <c r="AQ61" s="264">
        <f t="shared" si="31"/>
        <v>0</v>
      </c>
      <c r="AR61" s="265"/>
      <c r="AS61" s="265"/>
      <c r="AT61" s="264">
        <f t="shared" si="37"/>
        <v>0</v>
      </c>
      <c r="AU61" s="265"/>
      <c r="AV61" s="265"/>
      <c r="AW61" s="264">
        <f t="shared" si="38"/>
        <v>0</v>
      </c>
      <c r="AX61" s="265"/>
      <c r="AY61" s="265"/>
      <c r="AZ61" s="264">
        <f t="shared" si="29"/>
        <v>0</v>
      </c>
      <c r="BA61" s="206"/>
      <c r="BB61" s="206"/>
      <c r="BC61" s="180"/>
      <c r="BD61" s="206"/>
      <c r="BE61" s="206"/>
      <c r="BF61" s="264"/>
      <c r="BG61" s="225">
        <f>(LARGE((M61,P61,S61,V61,Y61,AE61,AH61,AK61,AN61,AQ61,AT61,AW61,AZ61,BC61,BF61),1)+LARGE((M61,P61,S61,V61,Y61,AE61,AH61,AK61,AN61,AQ61,AT61,AZ61,BC61,BF61),2)+LARGE((M61,P61,S61,V61,Y61,AE61,AH61,AK61,AN61,AQ61,AT61,AW61,AZ61,BC61,BF61),3)+LARGE((M61,P61,S61,V61,Y61,AE61,AH61,AK61,AN61,AQ61,AT61,AW61,AZ61,BC61,BF61),4)+LARGE((M61,P61,S61,V61,Y61,AE61,AH61,AK61,AN61,AQ61,AT61,AW61,AZ61,BC61,BF61),5))/5</f>
        <v>275.38688282977154</v>
      </c>
      <c r="BH61" s="144">
        <v>55</v>
      </c>
      <c r="BI61" s="220"/>
      <c r="BJ61" s="245" t="s">
        <v>287</v>
      </c>
      <c r="BK61" s="170"/>
    </row>
    <row r="62" spans="1:63" ht="12" customHeight="1">
      <c r="A62" s="245" t="s">
        <v>389</v>
      </c>
      <c r="B62" s="220"/>
      <c r="C62" s="220"/>
      <c r="D62" s="220"/>
      <c r="E62" s="220"/>
      <c r="F62" s="220"/>
      <c r="G62" s="220"/>
      <c r="H62" s="220"/>
      <c r="I62" s="220"/>
      <c r="J62" s="220"/>
      <c r="K62" s="180">
        <v>0</v>
      </c>
      <c r="L62" s="220"/>
      <c r="M62" s="231"/>
      <c r="N62" s="180">
        <v>0</v>
      </c>
      <c r="O62" s="220"/>
      <c r="P62" s="180">
        <f t="shared" si="33"/>
        <v>0</v>
      </c>
      <c r="Q62" s="220"/>
      <c r="R62" s="220"/>
      <c r="S62" s="180">
        <f t="shared" si="34"/>
        <v>0</v>
      </c>
      <c r="T62" s="258"/>
      <c r="U62" s="220"/>
      <c r="V62" s="231"/>
      <c r="W62" s="259"/>
      <c r="X62" s="220"/>
      <c r="Y62" s="231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06">
        <v>17</v>
      </c>
      <c r="AM62" s="220"/>
      <c r="AN62" s="270">
        <f t="shared" si="30"/>
        <v>669.2913385826772</v>
      </c>
      <c r="AO62" s="265">
        <v>16</v>
      </c>
      <c r="AP62" s="265"/>
      <c r="AQ62" s="270">
        <f t="shared" si="31"/>
        <v>689.6551724137931</v>
      </c>
      <c r="AR62" s="220"/>
      <c r="AS62" s="220"/>
      <c r="AT62" s="264">
        <f t="shared" si="37"/>
        <v>0</v>
      </c>
      <c r="AU62" s="265"/>
      <c r="AV62" s="265"/>
      <c r="AW62" s="264">
        <f t="shared" si="38"/>
        <v>0</v>
      </c>
      <c r="AX62" s="265"/>
      <c r="AY62" s="265"/>
      <c r="AZ62" s="264">
        <f t="shared" si="29"/>
        <v>0</v>
      </c>
      <c r="BA62" s="206"/>
      <c r="BB62" s="206"/>
      <c r="BC62" s="206"/>
      <c r="BD62" s="206"/>
      <c r="BE62" s="206"/>
      <c r="BF62" s="265"/>
      <c r="BG62" s="225">
        <f>(LARGE((M62,P62,S62,V62,Y62,AE62,AH62,AK62,AN62,AQ62,AT62,AW62,AZ62,BC62,BF62),1)+LARGE((M62,P62,S62,V62,Y62,AE62,AH62,AK62,AN62,AQ62,AT62,AZ62,BC62,BF62),2)+LARGE((M62,P62,S62,V62,Y62,AE62,AH62,AK62,AN62,AQ62,AT62,AW62,AZ62,BC62,BF62),3)+LARGE((M62,P62,S62,V62,Y62,AE62,AH62,AK62,AN62,AQ62,AT62,AW62,AZ62,BC62,BF62),4)+LARGE((M62,P62,S62,V62,Y62,AE62,AH62,AK62,AN62,AQ62,AT62,AW62,AZ62,BC62,BF62),5))/5</f>
        <v>271.78930219929407</v>
      </c>
      <c r="BH62" s="144">
        <v>56</v>
      </c>
      <c r="BI62" s="220"/>
      <c r="BJ62" s="245" t="s">
        <v>389</v>
      </c>
      <c r="BK62" s="167"/>
    </row>
    <row r="63" spans="1:63" ht="12" customHeight="1">
      <c r="A63" s="245" t="s">
        <v>349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06">
        <v>16</v>
      </c>
      <c r="L63" s="206">
        <v>82</v>
      </c>
      <c r="M63" s="215">
        <f>K63/23*1000</f>
        <v>695.6521739130435</v>
      </c>
      <c r="N63" s="220">
        <v>15</v>
      </c>
      <c r="O63" s="220">
        <v>87</v>
      </c>
      <c r="P63" s="216">
        <f t="shared" si="33"/>
        <v>635.593220338983</v>
      </c>
      <c r="Q63" s="220"/>
      <c r="R63" s="220"/>
      <c r="S63" s="180">
        <f t="shared" si="34"/>
        <v>0</v>
      </c>
      <c r="T63" s="206"/>
      <c r="U63" s="220"/>
      <c r="V63" s="227">
        <f>T63/T$6*1000</f>
        <v>0</v>
      </c>
      <c r="W63" s="206"/>
      <c r="X63" s="206"/>
      <c r="Y63" s="227">
        <f>W63/W$6*1000</f>
        <v>0</v>
      </c>
      <c r="Z63" s="220"/>
      <c r="AA63" s="220"/>
      <c r="AB63" s="180">
        <f>Z63/Z$6*1050</f>
        <v>0</v>
      </c>
      <c r="AC63" s="220"/>
      <c r="AD63" s="220"/>
      <c r="AE63" s="180">
        <f>AC63/AC$6*1050</f>
        <v>0</v>
      </c>
      <c r="AF63" s="220"/>
      <c r="AG63" s="220"/>
      <c r="AH63" s="180">
        <f>AF63/AF$6*1050</f>
        <v>0</v>
      </c>
      <c r="AI63" s="220"/>
      <c r="AJ63" s="220"/>
      <c r="AK63" s="180">
        <f>AI63/AI$6*1050</f>
        <v>0</v>
      </c>
      <c r="AL63" s="206"/>
      <c r="AM63" s="265"/>
      <c r="AN63" s="264">
        <f t="shared" si="30"/>
        <v>0</v>
      </c>
      <c r="AO63" s="265"/>
      <c r="AP63" s="265"/>
      <c r="AQ63" s="264">
        <f t="shared" si="31"/>
        <v>0</v>
      </c>
      <c r="AR63" s="265"/>
      <c r="AS63" s="265"/>
      <c r="AT63" s="264">
        <f t="shared" si="37"/>
        <v>0</v>
      </c>
      <c r="AU63" s="265"/>
      <c r="AV63" s="265"/>
      <c r="AW63" s="264">
        <f t="shared" si="38"/>
        <v>0</v>
      </c>
      <c r="AX63" s="265"/>
      <c r="AY63" s="265"/>
      <c r="AZ63" s="264">
        <f t="shared" si="29"/>
        <v>0</v>
      </c>
      <c r="BA63" s="206"/>
      <c r="BB63" s="206"/>
      <c r="BC63" s="180"/>
      <c r="BD63" s="206"/>
      <c r="BE63" s="206"/>
      <c r="BF63" s="264"/>
      <c r="BG63" s="225">
        <f>(LARGE((M63,P63,S63,V63,Y63,AE63,AH63,AK63,AN63,AQ63,AT63,AW63,AZ63,BC63,BF63),1)+LARGE((M63,P63,S63,V63,Y63,AE63,AH63,AK63,AN63,AQ63,AT63,AZ63,BC63,BF63),2)+LARGE((M63,P63,S63,V63,Y63,AE63,AH63,AK63,AN63,AQ63,AT63,AW63,AZ63,BC63,BF63),3)+LARGE((M63,P63,S63,V63,Y63,AE63,AH63,AK63,AN63,AQ63,AT63,AW63,AZ63,BC63,BF63),4)+LARGE((M63,P63,S63,V63,Y63,AE63,AH63,AK63,AN63,AQ63,AT63,AW63,AZ63,BC63,BF63),5))/5</f>
        <v>266.2490788504053</v>
      </c>
      <c r="BH63" s="144">
        <v>57</v>
      </c>
      <c r="BI63" s="220"/>
      <c r="BJ63" s="245" t="s">
        <v>349</v>
      </c>
      <c r="BK63" s="167"/>
    </row>
    <row r="64" spans="1:63" ht="12" customHeight="1">
      <c r="A64" s="245" t="s">
        <v>390</v>
      </c>
      <c r="B64" s="220"/>
      <c r="C64" s="220"/>
      <c r="D64" s="220"/>
      <c r="E64" s="220"/>
      <c r="F64" s="220"/>
      <c r="G64" s="220"/>
      <c r="H64" s="220"/>
      <c r="I64" s="220"/>
      <c r="J64" s="220"/>
      <c r="K64" s="180">
        <v>0</v>
      </c>
      <c r="L64" s="220"/>
      <c r="M64" s="231"/>
      <c r="N64" s="180">
        <v>0</v>
      </c>
      <c r="O64" s="220"/>
      <c r="P64" s="180">
        <f t="shared" si="33"/>
        <v>0</v>
      </c>
      <c r="Q64" s="220"/>
      <c r="R64" s="220"/>
      <c r="S64" s="180">
        <f t="shared" si="34"/>
        <v>0</v>
      </c>
      <c r="T64" s="258"/>
      <c r="U64" s="220"/>
      <c r="V64" s="231"/>
      <c r="W64" s="259"/>
      <c r="X64" s="220"/>
      <c r="Y64" s="231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06">
        <v>16</v>
      </c>
      <c r="AM64" s="220"/>
      <c r="AN64" s="270">
        <f t="shared" si="30"/>
        <v>629.9212598425197</v>
      </c>
      <c r="AO64" s="265">
        <v>16</v>
      </c>
      <c r="AP64" s="265"/>
      <c r="AQ64" s="270">
        <f t="shared" si="31"/>
        <v>689.6551724137931</v>
      </c>
      <c r="AR64" s="220"/>
      <c r="AS64" s="220"/>
      <c r="AT64" s="264">
        <f t="shared" si="37"/>
        <v>0</v>
      </c>
      <c r="AU64" s="265"/>
      <c r="AV64" s="265"/>
      <c r="AW64" s="264">
        <f t="shared" si="38"/>
        <v>0</v>
      </c>
      <c r="AX64" s="265"/>
      <c r="AY64" s="265"/>
      <c r="AZ64" s="264">
        <f t="shared" si="29"/>
        <v>0</v>
      </c>
      <c r="BA64" s="206"/>
      <c r="BB64" s="206"/>
      <c r="BC64" s="206"/>
      <c r="BD64" s="206"/>
      <c r="BE64" s="206"/>
      <c r="BF64" s="265"/>
      <c r="BG64" s="225">
        <f>(LARGE((M64,P64,S64,V64,Y64,AE64,AH64,AK64,AN64,AQ64,AT64,AW64,AZ64,BC64,BF64),1)+LARGE((M64,P64,S64,V64,Y64,AE64,AH64,AK64,AN64,AQ64,AT64,AZ64,BC64,BF64),2)+LARGE((M64,P64,S64,V64,Y64,AE64,AH64,AK64,AN64,AQ64,AT64,AW64,AZ64,BC64,BF64),3)+LARGE((M64,P64,S64,V64,Y64,AE64,AH64,AK64,AN64,AQ64,AT64,AW64,AZ64,BC64,BF64),4)+LARGE((M64,P64,S64,V64,Y64,AE64,AH64,AK64,AN64,AQ64,AT64,AW64,AZ64,BC64,BF64),5))/5</f>
        <v>263.91528645126255</v>
      </c>
      <c r="BH64" s="144">
        <v>58</v>
      </c>
      <c r="BI64" s="220"/>
      <c r="BJ64" s="245" t="s">
        <v>390</v>
      </c>
      <c r="BK64" s="169"/>
    </row>
    <row r="65" spans="1:63" ht="12" customHeight="1">
      <c r="A65" s="250" t="s">
        <v>279</v>
      </c>
      <c r="B65" s="185">
        <v>38142</v>
      </c>
      <c r="C65" s="150" t="s">
        <v>88</v>
      </c>
      <c r="D65" s="151"/>
      <c r="E65" s="150" t="s">
        <v>106</v>
      </c>
      <c r="F65" s="150" t="s">
        <v>249</v>
      </c>
      <c r="G65" s="155"/>
      <c r="H65" s="150" t="s">
        <v>119</v>
      </c>
      <c r="I65" s="155" t="s">
        <v>52</v>
      </c>
      <c r="J65" s="150" t="s">
        <v>300</v>
      </c>
      <c r="K65" s="180"/>
      <c r="L65" s="180"/>
      <c r="M65" s="227">
        <f aca="true" t="shared" si="39" ref="M65:M70">K65/23*1000</f>
        <v>0</v>
      </c>
      <c r="N65" s="180"/>
      <c r="O65" s="180"/>
      <c r="P65" s="180">
        <f t="shared" si="33"/>
        <v>0</v>
      </c>
      <c r="Q65" s="180"/>
      <c r="R65" s="180"/>
      <c r="S65" s="180">
        <f t="shared" si="34"/>
        <v>0</v>
      </c>
      <c r="T65" s="162">
        <v>19</v>
      </c>
      <c r="U65" s="162"/>
      <c r="V65" s="215">
        <f aca="true" t="shared" si="40" ref="V65:V74">T65/T$6*1000</f>
        <v>753.968253968254</v>
      </c>
      <c r="W65" s="162"/>
      <c r="X65" s="162"/>
      <c r="Y65" s="227">
        <f aca="true" t="shared" si="41" ref="Y65:Y74">W65/W$6*1000</f>
        <v>0</v>
      </c>
      <c r="Z65" s="180"/>
      <c r="AA65" s="180"/>
      <c r="AB65" s="180">
        <f aca="true" t="shared" si="42" ref="AB65:AB74">Z65/Z$6*1050</f>
        <v>0</v>
      </c>
      <c r="AC65" s="180"/>
      <c r="AD65" s="180"/>
      <c r="AE65" s="180">
        <f aca="true" t="shared" si="43" ref="AE65:AE70">AC65/AC$6*1050</f>
        <v>0</v>
      </c>
      <c r="AF65" s="180"/>
      <c r="AG65" s="180"/>
      <c r="AH65" s="180">
        <f aca="true" t="shared" si="44" ref="AH65:AH70">AF65/AF$6*1050</f>
        <v>0</v>
      </c>
      <c r="AI65" s="180"/>
      <c r="AJ65" s="180"/>
      <c r="AK65" s="180">
        <f aca="true" t="shared" si="45" ref="AK65:AK70">AI65/AI$6*1050</f>
        <v>0</v>
      </c>
      <c r="AL65" s="180">
        <v>14</v>
      </c>
      <c r="AM65" s="180"/>
      <c r="AN65" s="270">
        <f t="shared" si="30"/>
        <v>551.1811023622048</v>
      </c>
      <c r="AO65" s="264"/>
      <c r="AP65" s="264"/>
      <c r="AQ65" s="264">
        <f t="shared" si="31"/>
        <v>0</v>
      </c>
      <c r="AR65" s="264"/>
      <c r="AS65" s="264"/>
      <c r="AT65" s="264">
        <f t="shared" si="37"/>
        <v>0</v>
      </c>
      <c r="AU65" s="264"/>
      <c r="AV65" s="264"/>
      <c r="AW65" s="264">
        <f t="shared" si="38"/>
        <v>0</v>
      </c>
      <c r="AX65" s="264"/>
      <c r="AY65" s="264"/>
      <c r="AZ65" s="264">
        <f t="shared" si="29"/>
        <v>0</v>
      </c>
      <c r="BA65" s="180"/>
      <c r="BB65" s="180"/>
      <c r="BC65" s="180"/>
      <c r="BD65" s="180"/>
      <c r="BE65" s="180"/>
      <c r="BF65" s="264"/>
      <c r="BG65" s="225">
        <f>(LARGE((M65,P65,S65,V65,Y65,AE65,AH65,AK65,AN65,AQ65,AT65,AW65,AZ65,BC65,BF65),1)+LARGE((M65,P65,S65,V65,Y65,AE65,AH65,AK65,AN65,AQ65,AT65,AZ65,BC65,BF65),2)+LARGE((M65,P65,S65,V65,Y65,AE65,AH65,AK65,AN65,AQ65,AT65,AW65,AZ65,BC65,BF65),3)+LARGE((M65,P65,S65,V65,Y65,AE65,AH65,AK65,AN65,AQ65,AT65,AW65,AZ65,BC65,BF65),4)+LARGE((M65,P65,S65,V65,Y65,AE65,AH65,AK65,AN65,AQ65,AT65,AW65,AZ65,BC65,BF65),5))/5</f>
        <v>261.0298712660918</v>
      </c>
      <c r="BH65" s="144">
        <v>59</v>
      </c>
      <c r="BI65" s="181"/>
      <c r="BJ65" s="250" t="s">
        <v>279</v>
      </c>
      <c r="BK65" s="171"/>
    </row>
    <row r="66" spans="1:63" ht="12" customHeight="1">
      <c r="A66" s="249" t="s">
        <v>19</v>
      </c>
      <c r="B66" s="185">
        <v>20221</v>
      </c>
      <c r="C66" s="150" t="s">
        <v>88</v>
      </c>
      <c r="D66" s="151"/>
      <c r="E66" s="150" t="s">
        <v>48</v>
      </c>
      <c r="F66" s="150"/>
      <c r="G66" s="150" t="s">
        <v>86</v>
      </c>
      <c r="H66" s="155"/>
      <c r="I66" s="191" t="s">
        <v>63</v>
      </c>
      <c r="J66" s="150" t="s">
        <v>320</v>
      </c>
      <c r="K66" s="180">
        <v>15</v>
      </c>
      <c r="L66" s="180">
        <v>127</v>
      </c>
      <c r="M66" s="215">
        <f t="shared" si="39"/>
        <v>652.1739130434783</v>
      </c>
      <c r="N66" s="180">
        <v>15</v>
      </c>
      <c r="O66" s="180">
        <v>107</v>
      </c>
      <c r="P66" s="216">
        <f t="shared" si="33"/>
        <v>635.593220338983</v>
      </c>
      <c r="Q66" s="180"/>
      <c r="R66" s="180"/>
      <c r="S66" s="180">
        <f t="shared" si="34"/>
        <v>0</v>
      </c>
      <c r="T66" s="180"/>
      <c r="U66" s="180"/>
      <c r="V66" s="227">
        <f t="shared" si="40"/>
        <v>0</v>
      </c>
      <c r="W66" s="180"/>
      <c r="X66" s="180"/>
      <c r="Y66" s="227">
        <f t="shared" si="41"/>
        <v>0</v>
      </c>
      <c r="Z66" s="180"/>
      <c r="AA66" s="180"/>
      <c r="AB66" s="180">
        <f t="shared" si="42"/>
        <v>0</v>
      </c>
      <c r="AC66" s="180"/>
      <c r="AD66" s="180"/>
      <c r="AE66" s="180">
        <f t="shared" si="43"/>
        <v>0</v>
      </c>
      <c r="AF66" s="180"/>
      <c r="AG66" s="180"/>
      <c r="AH66" s="180">
        <f t="shared" si="44"/>
        <v>0</v>
      </c>
      <c r="AI66" s="180"/>
      <c r="AJ66" s="180"/>
      <c r="AK66" s="180">
        <f t="shared" si="45"/>
        <v>0</v>
      </c>
      <c r="AL66" s="264"/>
      <c r="AM66" s="264"/>
      <c r="AN66" s="264">
        <f t="shared" si="30"/>
        <v>0</v>
      </c>
      <c r="AO66" s="264"/>
      <c r="AP66" s="264"/>
      <c r="AQ66" s="264">
        <f t="shared" si="31"/>
        <v>0</v>
      </c>
      <c r="AR66" s="264"/>
      <c r="AS66" s="264"/>
      <c r="AT66" s="264">
        <f t="shared" si="37"/>
        <v>0</v>
      </c>
      <c r="AU66" s="264"/>
      <c r="AV66" s="264"/>
      <c r="AW66" s="264">
        <f t="shared" si="38"/>
        <v>0</v>
      </c>
      <c r="AX66" s="264"/>
      <c r="AY66" s="264"/>
      <c r="AZ66" s="264">
        <f t="shared" si="29"/>
        <v>0</v>
      </c>
      <c r="BA66" s="180"/>
      <c r="BB66" s="180"/>
      <c r="BC66" s="180"/>
      <c r="BD66" s="180"/>
      <c r="BE66" s="180"/>
      <c r="BF66" s="264"/>
      <c r="BG66" s="225">
        <f>(LARGE((M66,P66,S66,V66,Y66,AE66,AH66,AK66,AN66,AQ66,AT66,AW66,AZ66,BC66,BF66),1)+LARGE((M66,P66,S66,V66,Y66,AE66,AH66,AK66,AN66,AQ66,AT66,AZ66,BC66,BF66),2)+LARGE((M66,P66,S66,V66,Y66,AE66,AH66,AK66,AN66,AQ66,AT66,AW66,AZ66,BC66,BF66),3)+LARGE((M66,P66,S66,V66,Y66,AE66,AH66,AK66,AN66,AQ66,AT66,AW66,AZ66,BC66,BF66),4)+LARGE((M66,P66,S66,V66,Y66,AE66,AH66,AK66,AN66,AQ66,AT66,AW66,AZ66,BC66,BF66),5))/5</f>
        <v>257.5534266764922</v>
      </c>
      <c r="BH66" s="144">
        <v>60</v>
      </c>
      <c r="BI66" s="178"/>
      <c r="BJ66" s="249" t="s">
        <v>19</v>
      </c>
      <c r="BK66" s="171"/>
    </row>
    <row r="67" spans="1:69" ht="12" customHeight="1">
      <c r="A67" s="248" t="s">
        <v>254</v>
      </c>
      <c r="B67" s="185">
        <v>19577</v>
      </c>
      <c r="C67" s="150" t="s">
        <v>84</v>
      </c>
      <c r="D67" s="151"/>
      <c r="E67" s="150" t="s">
        <v>106</v>
      </c>
      <c r="F67" s="150" t="s">
        <v>306</v>
      </c>
      <c r="G67" s="150"/>
      <c r="H67" s="150" t="s">
        <v>124</v>
      </c>
      <c r="I67" s="161" t="s">
        <v>52</v>
      </c>
      <c r="J67" s="155"/>
      <c r="K67" s="180">
        <v>17</v>
      </c>
      <c r="L67" s="180">
        <v>58</v>
      </c>
      <c r="M67" s="215">
        <f t="shared" si="39"/>
        <v>739.1304347826086</v>
      </c>
      <c r="N67" s="180">
        <v>12</v>
      </c>
      <c r="O67" s="180">
        <v>128</v>
      </c>
      <c r="P67" s="216">
        <f t="shared" si="33"/>
        <v>508.47457627118644</v>
      </c>
      <c r="Q67" s="180"/>
      <c r="R67" s="180"/>
      <c r="S67" s="180">
        <f t="shared" si="34"/>
        <v>0</v>
      </c>
      <c r="T67" s="162"/>
      <c r="U67" s="162"/>
      <c r="V67" s="227">
        <f t="shared" si="40"/>
        <v>0</v>
      </c>
      <c r="W67" s="162"/>
      <c r="X67" s="162"/>
      <c r="Y67" s="227">
        <f t="shared" si="41"/>
        <v>0</v>
      </c>
      <c r="Z67" s="180"/>
      <c r="AA67" s="180"/>
      <c r="AB67" s="180">
        <f t="shared" si="42"/>
        <v>0</v>
      </c>
      <c r="AC67" s="180"/>
      <c r="AD67" s="180"/>
      <c r="AE67" s="180">
        <f t="shared" si="43"/>
        <v>0</v>
      </c>
      <c r="AF67" s="180"/>
      <c r="AG67" s="180"/>
      <c r="AH67" s="180">
        <f t="shared" si="44"/>
        <v>0</v>
      </c>
      <c r="AI67" s="180"/>
      <c r="AJ67" s="180"/>
      <c r="AK67" s="180">
        <f t="shared" si="45"/>
        <v>0</v>
      </c>
      <c r="AL67" s="264"/>
      <c r="AM67" s="264"/>
      <c r="AN67" s="264">
        <f t="shared" si="30"/>
        <v>0</v>
      </c>
      <c r="AO67" s="264"/>
      <c r="AP67" s="264"/>
      <c r="AQ67" s="264">
        <f t="shared" si="31"/>
        <v>0</v>
      </c>
      <c r="AR67" s="264"/>
      <c r="AS67" s="264"/>
      <c r="AT67" s="264">
        <f t="shared" si="37"/>
        <v>0</v>
      </c>
      <c r="AU67" s="264"/>
      <c r="AV67" s="264"/>
      <c r="AW67" s="264">
        <f t="shared" si="38"/>
        <v>0</v>
      </c>
      <c r="AX67" s="264"/>
      <c r="AY67" s="264"/>
      <c r="AZ67" s="264">
        <f t="shared" si="29"/>
        <v>0</v>
      </c>
      <c r="BA67" s="180"/>
      <c r="BB67" s="180"/>
      <c r="BC67" s="180"/>
      <c r="BD67" s="180"/>
      <c r="BE67" s="180"/>
      <c r="BF67" s="264"/>
      <c r="BG67" s="225">
        <f>(LARGE((M67,P67,S67,V67,Y67,AE67,AH67,AK67,AN67,AQ67,AT67,AW67,AZ67,BC67,BF67),1)+LARGE((M67,P67,S67,V67,Y67,AE67,AH67,AK67,AN67,AQ67,AT67,AZ67,BC67,BF67),2)+LARGE((M67,P67,S67,V67,Y67,AE67,AH67,AK67,AN67,AQ67,AT67,AW67,AZ67,BC67,BF67),3)+LARGE((M67,P67,S67,V67,Y67,AE67,AH67,AK67,AN67,AQ67,AT67,AW67,AZ67,BC67,BF67),4)+LARGE((M67,P67,S67,V67,Y67,AE67,AH67,AK67,AN67,AQ67,AT67,AW67,AZ67,BC67,BF67),5))/5</f>
        <v>249.52100221075904</v>
      </c>
      <c r="BH67" s="144">
        <v>61</v>
      </c>
      <c r="BI67" s="178"/>
      <c r="BJ67" s="248" t="s">
        <v>254</v>
      </c>
      <c r="BK67" s="169"/>
      <c r="BO67">
        <v>36</v>
      </c>
      <c r="BP67">
        <v>37</v>
      </c>
      <c r="BQ67" s="69">
        <f>BO67/BP67*1050</f>
        <v>1021.6216216216217</v>
      </c>
    </row>
    <row r="68" spans="1:69" ht="12" customHeight="1">
      <c r="A68" s="245" t="s">
        <v>351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06">
        <v>16</v>
      </c>
      <c r="L68" s="206">
        <v>115</v>
      </c>
      <c r="M68" s="215">
        <f t="shared" si="39"/>
        <v>695.6521739130435</v>
      </c>
      <c r="N68" s="220">
        <v>13</v>
      </c>
      <c r="O68" s="220">
        <v>41</v>
      </c>
      <c r="P68" s="216">
        <f t="shared" si="33"/>
        <v>550.8474576271186</v>
      </c>
      <c r="Q68" s="220"/>
      <c r="R68" s="220"/>
      <c r="S68" s="180">
        <f t="shared" si="34"/>
        <v>0</v>
      </c>
      <c r="T68" s="206"/>
      <c r="U68" s="220"/>
      <c r="V68" s="227">
        <f t="shared" si="40"/>
        <v>0</v>
      </c>
      <c r="W68" s="206"/>
      <c r="X68" s="206"/>
      <c r="Y68" s="227">
        <f t="shared" si="41"/>
        <v>0</v>
      </c>
      <c r="Z68" s="220"/>
      <c r="AA68" s="220"/>
      <c r="AB68" s="180">
        <f t="shared" si="42"/>
        <v>0</v>
      </c>
      <c r="AC68" s="220"/>
      <c r="AD68" s="220"/>
      <c r="AE68" s="180">
        <f t="shared" si="43"/>
        <v>0</v>
      </c>
      <c r="AF68" s="220"/>
      <c r="AG68" s="220"/>
      <c r="AH68" s="180">
        <f t="shared" si="44"/>
        <v>0</v>
      </c>
      <c r="AI68" s="220"/>
      <c r="AJ68" s="220"/>
      <c r="AK68" s="180">
        <f t="shared" si="45"/>
        <v>0</v>
      </c>
      <c r="AL68" s="265"/>
      <c r="AM68" s="265"/>
      <c r="AN68" s="264">
        <f t="shared" si="30"/>
        <v>0</v>
      </c>
      <c r="AO68" s="265"/>
      <c r="AP68" s="265"/>
      <c r="AQ68" s="264">
        <f t="shared" si="31"/>
        <v>0</v>
      </c>
      <c r="AR68" s="265"/>
      <c r="AS68" s="265"/>
      <c r="AT68" s="264">
        <f t="shared" si="37"/>
        <v>0</v>
      </c>
      <c r="AU68" s="265"/>
      <c r="AV68" s="265"/>
      <c r="AW68" s="264">
        <f t="shared" si="38"/>
        <v>0</v>
      </c>
      <c r="AX68" s="265"/>
      <c r="AY68" s="265"/>
      <c r="AZ68" s="264">
        <f t="shared" si="29"/>
        <v>0</v>
      </c>
      <c r="BA68" s="206"/>
      <c r="BB68" s="206"/>
      <c r="BC68" s="180"/>
      <c r="BD68" s="206"/>
      <c r="BE68" s="206"/>
      <c r="BF68" s="264"/>
      <c r="BG68" s="225">
        <f>(LARGE((M68,P68,S68,V68,Y68,AE68,AH68,AK68,AN68,AQ68,AT68,AW68,AZ68,BC68,BF68),1)+LARGE((M68,P68,S68,V68,Y68,AE68,AH68,AK68,AN68,AQ68,AT68,AZ68,BC68,BF68),2)+LARGE((M68,P68,S68,V68,Y68,AE68,AH68,AK68,AN68,AQ68,AT68,AW68,AZ68,BC68,BF68),3)+LARGE((M68,P68,S68,V68,Y68,AE68,AH68,AK68,AN68,AQ68,AT68,AW68,AZ68,BC68,BF68),4)+LARGE((M68,P68,S68,V68,Y68,AE68,AH68,AK68,AN68,AQ68,AT68,AW68,AZ68,BC68,BF68),5))/5</f>
        <v>249.29992630803244</v>
      </c>
      <c r="BH68" s="144">
        <v>62</v>
      </c>
      <c r="BI68" s="220"/>
      <c r="BJ68" s="245" t="s">
        <v>351</v>
      </c>
      <c r="BK68" s="169"/>
      <c r="BO68">
        <v>37</v>
      </c>
      <c r="BP68">
        <v>38</v>
      </c>
      <c r="BQ68" s="69">
        <f>BO68/BP68*1050</f>
        <v>1022.3684210526316</v>
      </c>
    </row>
    <row r="69" spans="1:63" ht="12" customHeight="1">
      <c r="A69" s="250" t="s">
        <v>293</v>
      </c>
      <c r="B69" s="185">
        <v>18784</v>
      </c>
      <c r="C69" s="150" t="s">
        <v>259</v>
      </c>
      <c r="D69" s="151"/>
      <c r="E69" s="150" t="s">
        <v>106</v>
      </c>
      <c r="F69" s="150" t="s">
        <v>249</v>
      </c>
      <c r="G69" s="155"/>
      <c r="H69" s="150"/>
      <c r="I69" s="155" t="s">
        <v>52</v>
      </c>
      <c r="J69" s="150" t="s">
        <v>309</v>
      </c>
      <c r="K69" s="180">
        <v>15</v>
      </c>
      <c r="L69" s="180">
        <v>55</v>
      </c>
      <c r="M69" s="215">
        <f t="shared" si="39"/>
        <v>652.1739130434783</v>
      </c>
      <c r="N69" s="180">
        <v>14</v>
      </c>
      <c r="O69" s="180">
        <v>48</v>
      </c>
      <c r="P69" s="216">
        <f t="shared" si="33"/>
        <v>593.2203389830509</v>
      </c>
      <c r="Q69" s="180"/>
      <c r="R69" s="180"/>
      <c r="S69" s="180">
        <f t="shared" si="34"/>
        <v>0</v>
      </c>
      <c r="T69" s="162"/>
      <c r="U69" s="162"/>
      <c r="V69" s="227">
        <f t="shared" si="40"/>
        <v>0</v>
      </c>
      <c r="W69" s="162"/>
      <c r="X69" s="162"/>
      <c r="Y69" s="227">
        <f t="shared" si="41"/>
        <v>0</v>
      </c>
      <c r="Z69" s="180"/>
      <c r="AA69" s="180"/>
      <c r="AB69" s="180">
        <f t="shared" si="42"/>
        <v>0</v>
      </c>
      <c r="AC69" s="180"/>
      <c r="AD69" s="180"/>
      <c r="AE69" s="180">
        <f t="shared" si="43"/>
        <v>0</v>
      </c>
      <c r="AF69" s="180"/>
      <c r="AG69" s="180"/>
      <c r="AH69" s="180">
        <f t="shared" si="44"/>
        <v>0</v>
      </c>
      <c r="AI69" s="180"/>
      <c r="AJ69" s="180"/>
      <c r="AK69" s="180">
        <f t="shared" si="45"/>
        <v>0</v>
      </c>
      <c r="AL69" s="264"/>
      <c r="AM69" s="264"/>
      <c r="AN69" s="264">
        <f t="shared" si="30"/>
        <v>0</v>
      </c>
      <c r="AO69" s="264"/>
      <c r="AP69" s="264"/>
      <c r="AQ69" s="264">
        <f t="shared" si="31"/>
        <v>0</v>
      </c>
      <c r="AR69" s="264"/>
      <c r="AS69" s="264"/>
      <c r="AT69" s="264">
        <f t="shared" si="37"/>
        <v>0</v>
      </c>
      <c r="AU69" s="264"/>
      <c r="AV69" s="264"/>
      <c r="AW69" s="264">
        <f t="shared" si="38"/>
        <v>0</v>
      </c>
      <c r="AX69" s="264"/>
      <c r="AY69" s="264"/>
      <c r="AZ69" s="264">
        <f t="shared" si="29"/>
        <v>0</v>
      </c>
      <c r="BA69" s="180"/>
      <c r="BB69" s="180"/>
      <c r="BC69" s="180"/>
      <c r="BD69" s="180"/>
      <c r="BE69" s="180"/>
      <c r="BF69" s="264"/>
      <c r="BG69" s="225">
        <f>(LARGE((M69,P69,S69,V69,Y69,AE69,AH69,AK69,AN69,AQ69,AT69,AW69,AZ69,BC69,BF69),1)+LARGE((M69,P69,S69,V69,Y69,AE69,AH69,AK69,AN69,AQ69,AT69,AZ69,BC69,BF69),2)+LARGE((M69,P69,S69,V69,Y69,AE69,AH69,AK69,AN69,AQ69,AT69,AW69,AZ69,BC69,BF69),3)+LARGE((M69,P69,S69,V69,Y69,AE69,AH69,AK69,AN69,AQ69,AT69,AW69,AZ69,BC69,BF69),4)+LARGE((M69,P69,S69,V69,Y69,AE69,AH69,AK69,AN69,AQ69,AT69,AW69,AZ69,BC69,BF69),5))/5</f>
        <v>249.07885040530581</v>
      </c>
      <c r="BH69" s="144">
        <v>63</v>
      </c>
      <c r="BI69" s="181"/>
      <c r="BJ69" s="250" t="s">
        <v>293</v>
      </c>
      <c r="BK69" s="167"/>
    </row>
    <row r="70" spans="1:74" ht="12" customHeight="1">
      <c r="A70" s="245" t="s">
        <v>353</v>
      </c>
      <c r="B70" s="220"/>
      <c r="C70" s="220"/>
      <c r="D70" s="220"/>
      <c r="E70" s="220"/>
      <c r="F70" s="220"/>
      <c r="G70" s="220"/>
      <c r="H70" s="220"/>
      <c r="I70" s="220"/>
      <c r="J70" s="220"/>
      <c r="K70" s="206">
        <v>13</v>
      </c>
      <c r="L70" s="206">
        <v>33</v>
      </c>
      <c r="M70" s="215">
        <f t="shared" si="39"/>
        <v>565.2173913043478</v>
      </c>
      <c r="N70" s="220">
        <v>15</v>
      </c>
      <c r="O70" s="220">
        <v>58</v>
      </c>
      <c r="P70" s="216">
        <f t="shared" si="33"/>
        <v>635.593220338983</v>
      </c>
      <c r="Q70" s="220"/>
      <c r="R70" s="220"/>
      <c r="S70" s="180">
        <f t="shared" si="34"/>
        <v>0</v>
      </c>
      <c r="T70" s="206"/>
      <c r="U70" s="220"/>
      <c r="V70" s="227">
        <f t="shared" si="40"/>
        <v>0</v>
      </c>
      <c r="W70" s="206"/>
      <c r="X70" s="206"/>
      <c r="Y70" s="227">
        <f t="shared" si="41"/>
        <v>0</v>
      </c>
      <c r="Z70" s="220"/>
      <c r="AA70" s="220"/>
      <c r="AB70" s="180">
        <f t="shared" si="42"/>
        <v>0</v>
      </c>
      <c r="AC70" s="220"/>
      <c r="AD70" s="220"/>
      <c r="AE70" s="180">
        <f t="shared" si="43"/>
        <v>0</v>
      </c>
      <c r="AF70" s="220"/>
      <c r="AG70" s="220"/>
      <c r="AH70" s="180">
        <f t="shared" si="44"/>
        <v>0</v>
      </c>
      <c r="AI70" s="220"/>
      <c r="AJ70" s="220"/>
      <c r="AK70" s="180">
        <f t="shared" si="45"/>
        <v>0</v>
      </c>
      <c r="AL70" s="265"/>
      <c r="AM70" s="265"/>
      <c r="AN70" s="264">
        <f t="shared" si="30"/>
        <v>0</v>
      </c>
      <c r="AO70" s="265"/>
      <c r="AP70" s="265"/>
      <c r="AQ70" s="264">
        <f t="shared" si="31"/>
        <v>0</v>
      </c>
      <c r="AR70" s="265"/>
      <c r="AS70" s="265"/>
      <c r="AT70" s="264">
        <f t="shared" si="37"/>
        <v>0</v>
      </c>
      <c r="AU70" s="265"/>
      <c r="AV70" s="265"/>
      <c r="AW70" s="264">
        <f t="shared" si="38"/>
        <v>0</v>
      </c>
      <c r="AX70" s="265"/>
      <c r="AY70" s="265"/>
      <c r="AZ70" s="264">
        <f t="shared" si="29"/>
        <v>0</v>
      </c>
      <c r="BA70" s="206"/>
      <c r="BB70" s="206"/>
      <c r="BC70" s="180"/>
      <c r="BD70" s="206"/>
      <c r="BE70" s="206"/>
      <c r="BF70" s="264"/>
      <c r="BG70" s="225">
        <f>(LARGE((M70,P70,S70,V70,Y70,AE70,AH70,AK70,AN70,AQ70,AT70,AW70,AZ70,BC70,BF70),1)+LARGE((M70,P70,S70,V70,Y70,AE70,AH70,AK70,AN70,AQ70,AT70,AZ70,BC70,BF70),2)+LARGE((M70,P70,S70,V70,Y70,AE70,AH70,AK70,AN70,AQ70,AT70,AW70,AZ70,BC70,BF70),3)+LARGE((M70,P70,S70,V70,Y70,AE70,AH70,AK70,AN70,AQ70,AT70,AW70,AZ70,BC70,BF70),4)+LARGE((M70,P70,S70,V70,Y70,AE70,AH70,AK70,AN70,AQ70,AT70,AW70,AZ70,BC70,BF70),5))/5</f>
        <v>240.16212232866616</v>
      </c>
      <c r="BH70" s="144">
        <v>64</v>
      </c>
      <c r="BI70" s="220"/>
      <c r="BJ70" s="245" t="s">
        <v>353</v>
      </c>
      <c r="BK70" s="166">
        <v>1017</v>
      </c>
      <c r="BL70" s="211">
        <v>1000</v>
      </c>
      <c r="BM70" s="67">
        <v>991</v>
      </c>
      <c r="BN70" s="214">
        <f>P70</f>
        <v>635.593220338983</v>
      </c>
      <c r="BQ70" s="67">
        <f>(BK70+BL70+BM70+BN70+BO70+BP70)</f>
        <v>3643.593220338983</v>
      </c>
      <c r="BR70" s="67">
        <v>4</v>
      </c>
      <c r="BS70" s="69">
        <f>BQ70/BR70</f>
        <v>910.8983050847457</v>
      </c>
      <c r="BT70">
        <v>24</v>
      </c>
      <c r="BU70">
        <v>60</v>
      </c>
      <c r="BV70" s="69">
        <f>(BQ70+BT70+BU70)/BR70</f>
        <v>931.8983050847457</v>
      </c>
    </row>
    <row r="71" spans="1:74" ht="12" customHeight="1">
      <c r="A71" s="248" t="s">
        <v>377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31"/>
      <c r="N71" s="220"/>
      <c r="O71" s="220"/>
      <c r="P71" s="231"/>
      <c r="Q71" s="220"/>
      <c r="R71" s="220"/>
      <c r="S71" s="206"/>
      <c r="T71" s="206">
        <v>20</v>
      </c>
      <c r="U71" s="220"/>
      <c r="V71" s="215">
        <f t="shared" si="40"/>
        <v>793.6507936507937</v>
      </c>
      <c r="W71" s="206">
        <v>7</v>
      </c>
      <c r="X71" s="206"/>
      <c r="Y71" s="215">
        <f t="shared" si="41"/>
        <v>312.5</v>
      </c>
      <c r="Z71" s="220"/>
      <c r="AA71" s="220"/>
      <c r="AB71" s="180">
        <f t="shared" si="42"/>
        <v>0</v>
      </c>
      <c r="AC71" s="220"/>
      <c r="AD71" s="220"/>
      <c r="AE71" s="206"/>
      <c r="AF71" s="220"/>
      <c r="AG71" s="220"/>
      <c r="AH71" s="206"/>
      <c r="AI71" s="220"/>
      <c r="AJ71" s="220"/>
      <c r="AK71" s="206">
        <v>0</v>
      </c>
      <c r="AL71" s="265"/>
      <c r="AM71" s="265"/>
      <c r="AN71" s="264">
        <f t="shared" si="30"/>
        <v>0</v>
      </c>
      <c r="AO71" s="265"/>
      <c r="AP71" s="265"/>
      <c r="AQ71" s="264">
        <f t="shared" si="31"/>
        <v>0</v>
      </c>
      <c r="AR71" s="265"/>
      <c r="AS71" s="265"/>
      <c r="AT71" s="265"/>
      <c r="AU71" s="265"/>
      <c r="AV71" s="265"/>
      <c r="AW71" s="265"/>
      <c r="AX71" s="265"/>
      <c r="AY71" s="265"/>
      <c r="AZ71" s="264">
        <f aca="true" t="shared" si="46" ref="AZ71:AZ102">AX71/23*1000</f>
        <v>0</v>
      </c>
      <c r="BA71" s="206"/>
      <c r="BB71" s="206"/>
      <c r="BC71" s="206"/>
      <c r="BD71" s="206"/>
      <c r="BE71" s="206"/>
      <c r="BF71" s="264">
        <v>0</v>
      </c>
      <c r="BG71" s="225">
        <f>(LARGE((M71,P71,S71,V71,Y71,AE71,AH71,AK71,AN71,AQ71,AT71,AW71,AZ71,BC71,BF71),1)+LARGE((M71,P71,S71,V71,Y71,AE71,AH71,AK71,AN71,AQ71,AT71,AZ71,BC71,BF71),2)+LARGE((M71,P71,S71,V71,Y71,AE71,AH71,AK71,AN71,AQ71,AT71,AW71,AZ71,BC71,BF71),3)+LARGE((M71,P71,S71,V71,Y71,AE71,AH71,AK71,AN71,AQ71,AT71,AW71,AZ71,BC71,BF71),4)+LARGE((M71,P71,S71,V71,Y71,AE71,AH71,AK71,AN71,AQ71,AT71,AW71,AZ71,BC71,BF71),5))/5</f>
        <v>221.23015873015873</v>
      </c>
      <c r="BH71" s="144">
        <v>65</v>
      </c>
      <c r="BI71" s="220"/>
      <c r="BJ71" s="248" t="s">
        <v>377</v>
      </c>
      <c r="BK71" s="166">
        <v>1017</v>
      </c>
      <c r="BL71" s="211">
        <v>1000</v>
      </c>
      <c r="BM71" s="67">
        <v>991</v>
      </c>
      <c r="BN71" s="219">
        <f>P71</f>
        <v>0</v>
      </c>
      <c r="BO71" s="214">
        <v>952</v>
      </c>
      <c r="BQ71" s="67">
        <f>(BK71+BL71+BM71+BN71+BO71+BP71)</f>
        <v>3960</v>
      </c>
      <c r="BR71" s="67">
        <v>5</v>
      </c>
      <c r="BS71" s="69">
        <f>BQ71/BR71</f>
        <v>792</v>
      </c>
      <c r="BT71">
        <v>61</v>
      </c>
      <c r="BU71">
        <v>60</v>
      </c>
      <c r="BV71" s="69">
        <f>(BQ71+BT71+BU71)/BR71</f>
        <v>816.2</v>
      </c>
    </row>
    <row r="72" spans="1:63" ht="12" customHeight="1">
      <c r="A72" s="245" t="s">
        <v>350</v>
      </c>
      <c r="B72" s="220"/>
      <c r="C72" s="220"/>
      <c r="D72" s="220"/>
      <c r="E72" s="220"/>
      <c r="F72" s="220"/>
      <c r="G72" s="220"/>
      <c r="H72" s="15"/>
      <c r="I72" s="220"/>
      <c r="J72" s="220"/>
      <c r="K72" s="206">
        <v>16</v>
      </c>
      <c r="L72" s="206">
        <v>107</v>
      </c>
      <c r="M72" s="215">
        <f>K72/23*1000</f>
        <v>695.6521739130435</v>
      </c>
      <c r="N72" s="220">
        <v>9</v>
      </c>
      <c r="O72" s="220">
        <v>152</v>
      </c>
      <c r="P72" s="216">
        <f aca="true" t="shared" si="47" ref="P72:P81">N72/23.6*1000</f>
        <v>381.35593220338984</v>
      </c>
      <c r="Q72" s="220"/>
      <c r="R72" s="220"/>
      <c r="S72" s="180">
        <f aca="true" t="shared" si="48" ref="S72:S81">Q72/27*1050</f>
        <v>0</v>
      </c>
      <c r="T72" s="206"/>
      <c r="U72" s="220"/>
      <c r="V72" s="227">
        <f t="shared" si="40"/>
        <v>0</v>
      </c>
      <c r="W72" s="206"/>
      <c r="X72" s="206"/>
      <c r="Y72" s="227">
        <f t="shared" si="41"/>
        <v>0</v>
      </c>
      <c r="Z72" s="220"/>
      <c r="AA72" s="220"/>
      <c r="AB72" s="180">
        <f t="shared" si="42"/>
        <v>0</v>
      </c>
      <c r="AC72" s="220"/>
      <c r="AD72" s="220"/>
      <c r="AE72" s="180">
        <f>AC72/AC$6*1050</f>
        <v>0</v>
      </c>
      <c r="AF72" s="220"/>
      <c r="AG72" s="220"/>
      <c r="AH72" s="180">
        <f>AF72/AF$6*1050</f>
        <v>0</v>
      </c>
      <c r="AI72" s="220"/>
      <c r="AJ72" s="220"/>
      <c r="AK72" s="180">
        <f>AI72/AI$6*1050</f>
        <v>0</v>
      </c>
      <c r="AL72" s="265"/>
      <c r="AM72" s="265"/>
      <c r="AN72" s="264">
        <f t="shared" si="30"/>
        <v>0</v>
      </c>
      <c r="AO72" s="265"/>
      <c r="AP72" s="265"/>
      <c r="AQ72" s="264">
        <f t="shared" si="31"/>
        <v>0</v>
      </c>
      <c r="AR72" s="265"/>
      <c r="AS72" s="265"/>
      <c r="AT72" s="264">
        <f aca="true" t="shared" si="49" ref="AT72:AT81">AR72/23.2*1000</f>
        <v>0</v>
      </c>
      <c r="AU72" s="265"/>
      <c r="AV72" s="265"/>
      <c r="AW72" s="264">
        <f aca="true" t="shared" si="50" ref="AW72:AW81">AU72/23.2*1000</f>
        <v>0</v>
      </c>
      <c r="AX72" s="265"/>
      <c r="AY72" s="265"/>
      <c r="AZ72" s="264">
        <f t="shared" si="46"/>
        <v>0</v>
      </c>
      <c r="BA72" s="206"/>
      <c r="BB72" s="206"/>
      <c r="BC72" s="180"/>
      <c r="BD72" s="206"/>
      <c r="BE72" s="206"/>
      <c r="BF72" s="264"/>
      <c r="BG72" s="225">
        <f>(LARGE((M72,P72,S72,V72,Y72,AE72,AH72,AK72,AN72,AQ72,AT72,AW72,AZ72,BC72,BF72),1)+LARGE((M72,P72,S72,V72,Y72,AE72,AH72,AK72,AN72,AQ72,AT72,AZ72,BC72,BF72),2)+LARGE((M72,P72,S72,V72,Y72,AE72,AH72,AK72,AN72,AQ72,AT72,AW72,AZ72,BC72,BF72),3)+LARGE((M72,P72,S72,V72,Y72,AE72,AH72,AK72,AN72,AQ72,AT72,AW72,AZ72,BC72,BF72),4)+LARGE((M72,P72,S72,V72,Y72,AE72,AH72,AK72,AN72,AQ72,AT72,AW72,AZ72,BC72,BF72),5))/5</f>
        <v>215.40162122328667</v>
      </c>
      <c r="BH72" s="144">
        <v>66</v>
      </c>
      <c r="BI72" s="220"/>
      <c r="BJ72" s="245" t="s">
        <v>350</v>
      </c>
      <c r="BK72" s="169"/>
    </row>
    <row r="73" spans="1:63" ht="12" customHeight="1">
      <c r="A73" s="245" t="s">
        <v>295</v>
      </c>
      <c r="B73" s="185">
        <v>37622</v>
      </c>
      <c r="C73" s="150" t="s">
        <v>317</v>
      </c>
      <c r="D73" s="151"/>
      <c r="E73" s="150" t="s">
        <v>48</v>
      </c>
      <c r="F73" s="150"/>
      <c r="G73" s="155"/>
      <c r="H73" s="155"/>
      <c r="I73" s="191" t="s">
        <v>63</v>
      </c>
      <c r="J73" s="150" t="s">
        <v>325</v>
      </c>
      <c r="K73" s="180">
        <v>13</v>
      </c>
      <c r="L73" s="180">
        <v>194</v>
      </c>
      <c r="M73" s="215">
        <f>K73/23*1000</f>
        <v>565.2173913043478</v>
      </c>
      <c r="N73" s="180">
        <v>12</v>
      </c>
      <c r="O73" s="180">
        <v>209</v>
      </c>
      <c r="P73" s="216">
        <f t="shared" si="47"/>
        <v>508.47457627118644</v>
      </c>
      <c r="Q73" s="180"/>
      <c r="R73" s="180"/>
      <c r="S73" s="180">
        <f t="shared" si="48"/>
        <v>0</v>
      </c>
      <c r="T73" s="162"/>
      <c r="U73" s="162"/>
      <c r="V73" s="227">
        <f t="shared" si="40"/>
        <v>0</v>
      </c>
      <c r="W73" s="162"/>
      <c r="X73" s="162"/>
      <c r="Y73" s="227">
        <f t="shared" si="41"/>
        <v>0</v>
      </c>
      <c r="Z73" s="180"/>
      <c r="AA73" s="180"/>
      <c r="AB73" s="180">
        <f t="shared" si="42"/>
        <v>0</v>
      </c>
      <c r="AC73" s="180"/>
      <c r="AD73" s="180"/>
      <c r="AE73" s="180">
        <f>AC73/AC$6*1050</f>
        <v>0</v>
      </c>
      <c r="AF73" s="180"/>
      <c r="AG73" s="180"/>
      <c r="AH73" s="180">
        <f>AF73/AF$6*1050</f>
        <v>0</v>
      </c>
      <c r="AI73" s="180"/>
      <c r="AJ73" s="180"/>
      <c r="AK73" s="180">
        <f>AI73/AI$6*1050</f>
        <v>0</v>
      </c>
      <c r="AL73" s="264"/>
      <c r="AM73" s="264"/>
      <c r="AN73" s="264">
        <f aca="true" t="shared" si="51" ref="AN73:AN109">AL73/AL$6*1000</f>
        <v>0</v>
      </c>
      <c r="AO73" s="264"/>
      <c r="AP73" s="264"/>
      <c r="AQ73" s="264">
        <f aca="true" t="shared" si="52" ref="AQ73:AQ109">AO73/23.2*1000</f>
        <v>0</v>
      </c>
      <c r="AR73" s="264"/>
      <c r="AS73" s="264"/>
      <c r="AT73" s="264">
        <f t="shared" si="49"/>
        <v>0</v>
      </c>
      <c r="AU73" s="264"/>
      <c r="AV73" s="264"/>
      <c r="AW73" s="264">
        <f t="shared" si="50"/>
        <v>0</v>
      </c>
      <c r="AX73" s="264"/>
      <c r="AY73" s="264"/>
      <c r="AZ73" s="264">
        <f t="shared" si="46"/>
        <v>0</v>
      </c>
      <c r="BA73" s="180"/>
      <c r="BB73" s="180"/>
      <c r="BC73" s="180"/>
      <c r="BD73" s="180"/>
      <c r="BE73" s="180"/>
      <c r="BF73" s="264"/>
      <c r="BG73" s="225">
        <f>(LARGE((M73,P73,S73,V73,Y73,AE73,AH73,AK73,AN73,AQ73,AT73,AW73,AZ73,BC73,BF73),1)+LARGE((M73,P73,S73,V73,Y73,AE73,AH73,AK73,AN73,AQ73,AT73,AZ73,BC73,BF73),2)+LARGE((M73,P73,S73,V73,Y73,AE73,AH73,AK73,AN73,AQ73,AT73,AW73,AZ73,BC73,BF73),3)+LARGE((M73,P73,S73,V73,Y73,AE73,AH73,AK73,AN73,AQ73,AT73,AW73,AZ73,BC73,BF73),4)+LARGE((M73,P73,S73,V73,Y73,AE73,AH73,AK73,AN73,AQ73,AT73,AW73,AZ73,BC73,BF73),5))/5</f>
        <v>214.73839351510682</v>
      </c>
      <c r="BH73" s="144">
        <v>67</v>
      </c>
      <c r="BI73" s="178"/>
      <c r="BJ73" s="245" t="s">
        <v>295</v>
      </c>
      <c r="BK73" s="171"/>
    </row>
    <row r="74" spans="1:69" ht="12" customHeight="1">
      <c r="A74" s="245" t="s">
        <v>354</v>
      </c>
      <c r="B74" s="220"/>
      <c r="C74" s="220"/>
      <c r="D74" s="220"/>
      <c r="E74" s="220"/>
      <c r="F74" s="220"/>
      <c r="G74" s="220"/>
      <c r="H74" s="220"/>
      <c r="I74" s="220"/>
      <c r="J74" s="220"/>
      <c r="K74" s="206">
        <v>13</v>
      </c>
      <c r="L74" s="206">
        <v>180</v>
      </c>
      <c r="M74" s="215">
        <f>K74/23*1000</f>
        <v>565.2173913043478</v>
      </c>
      <c r="N74" s="220">
        <v>11</v>
      </c>
      <c r="O74" s="220">
        <v>172</v>
      </c>
      <c r="P74" s="216">
        <f t="shared" si="47"/>
        <v>466.1016949152542</v>
      </c>
      <c r="Q74" s="220"/>
      <c r="R74" s="220"/>
      <c r="S74" s="180">
        <f t="shared" si="48"/>
        <v>0</v>
      </c>
      <c r="T74" s="206"/>
      <c r="U74" s="220"/>
      <c r="V74" s="227">
        <f t="shared" si="40"/>
        <v>0</v>
      </c>
      <c r="W74" s="206"/>
      <c r="X74" s="206"/>
      <c r="Y74" s="227">
        <f t="shared" si="41"/>
        <v>0</v>
      </c>
      <c r="Z74" s="220"/>
      <c r="AA74" s="220"/>
      <c r="AB74" s="180">
        <f t="shared" si="42"/>
        <v>0</v>
      </c>
      <c r="AC74" s="220"/>
      <c r="AD74" s="220"/>
      <c r="AE74" s="180">
        <f>AC74/AC$6*1050</f>
        <v>0</v>
      </c>
      <c r="AF74" s="220"/>
      <c r="AG74" s="220"/>
      <c r="AH74" s="180">
        <f>AF74/AF$6*1050</f>
        <v>0</v>
      </c>
      <c r="AI74" s="220"/>
      <c r="AJ74" s="220"/>
      <c r="AK74" s="180">
        <f>AI74/AI$6*1050</f>
        <v>0</v>
      </c>
      <c r="AL74" s="265"/>
      <c r="AM74" s="265"/>
      <c r="AN74" s="264">
        <f t="shared" si="51"/>
        <v>0</v>
      </c>
      <c r="AO74" s="265"/>
      <c r="AP74" s="265"/>
      <c r="AQ74" s="264">
        <f t="shared" si="52"/>
        <v>0</v>
      </c>
      <c r="AR74" s="265"/>
      <c r="AS74" s="265"/>
      <c r="AT74" s="264">
        <f t="shared" si="49"/>
        <v>0</v>
      </c>
      <c r="AU74" s="265"/>
      <c r="AV74" s="265"/>
      <c r="AW74" s="264">
        <f t="shared" si="50"/>
        <v>0</v>
      </c>
      <c r="AX74" s="265"/>
      <c r="AY74" s="265"/>
      <c r="AZ74" s="264">
        <f t="shared" si="46"/>
        <v>0</v>
      </c>
      <c r="BA74" s="206"/>
      <c r="BB74" s="206"/>
      <c r="BC74" s="180"/>
      <c r="BD74" s="206"/>
      <c r="BE74" s="206"/>
      <c r="BF74" s="264"/>
      <c r="BG74" s="225">
        <f>(LARGE((M74,P74,S74,V74,Y74,AE74,AH74,AK74,AN74,AQ74,AT74,AW74,AZ74,BC74,BF74),1)+LARGE((M74,P74,S74,V74,Y74,AE74,AH74,AK74,AN74,AQ74,AT74,AZ74,BC74,BF74),2)+LARGE((M74,P74,S74,V74,Y74,AE74,AH74,AK74,AN74,AQ74,AT74,AW74,AZ74,BC74,BF74),3)+LARGE((M74,P74,S74,V74,Y74,AE74,AH74,AK74,AN74,AQ74,AT74,AW74,AZ74,BC74,BF74),4)+LARGE((M74,P74,S74,V74,Y74,AE74,AH74,AK74,AN74,AQ74,AT74,AW74,AZ74,BC74,BF74),5))/5</f>
        <v>206.2638172439204</v>
      </c>
      <c r="BH74" s="144">
        <v>68</v>
      </c>
      <c r="BI74" s="220"/>
      <c r="BJ74" s="245" t="s">
        <v>354</v>
      </c>
      <c r="BK74" s="166"/>
      <c r="BO74">
        <v>38</v>
      </c>
      <c r="BP74">
        <v>39</v>
      </c>
      <c r="BQ74" s="69">
        <f>BO74/BP74*1050</f>
        <v>1023.0769230769231</v>
      </c>
    </row>
    <row r="75" spans="1:74" ht="12" customHeight="1">
      <c r="A75" s="245" t="s">
        <v>396</v>
      </c>
      <c r="B75" s="220"/>
      <c r="C75" s="220"/>
      <c r="D75" s="220"/>
      <c r="E75" s="220"/>
      <c r="F75" s="220"/>
      <c r="G75" s="220"/>
      <c r="H75" s="220"/>
      <c r="I75" s="220"/>
      <c r="J75" s="220"/>
      <c r="K75" s="180">
        <v>0</v>
      </c>
      <c r="L75" s="220"/>
      <c r="M75" s="231"/>
      <c r="N75" s="180">
        <v>0</v>
      </c>
      <c r="O75" s="220"/>
      <c r="P75" s="180">
        <f t="shared" si="47"/>
        <v>0</v>
      </c>
      <c r="Q75" s="220"/>
      <c r="R75" s="220"/>
      <c r="S75" s="180">
        <f t="shared" si="48"/>
        <v>0</v>
      </c>
      <c r="T75" s="258"/>
      <c r="U75" s="220"/>
      <c r="V75" s="231"/>
      <c r="W75" s="259"/>
      <c r="X75" s="220"/>
      <c r="Y75" s="231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06">
        <v>8</v>
      </c>
      <c r="AM75" s="220"/>
      <c r="AN75" s="270">
        <f t="shared" si="51"/>
        <v>314.96062992125985</v>
      </c>
      <c r="AO75" s="265">
        <v>16</v>
      </c>
      <c r="AP75" s="265"/>
      <c r="AQ75" s="270">
        <f t="shared" si="52"/>
        <v>689.6551724137931</v>
      </c>
      <c r="AR75" s="220"/>
      <c r="AS75" s="220"/>
      <c r="AT75" s="264">
        <f t="shared" si="49"/>
        <v>0</v>
      </c>
      <c r="AU75" s="265"/>
      <c r="AV75" s="265"/>
      <c r="AW75" s="264">
        <f t="shared" si="50"/>
        <v>0</v>
      </c>
      <c r="AX75" s="265"/>
      <c r="AY75" s="265"/>
      <c r="AZ75" s="264">
        <f t="shared" si="46"/>
        <v>0</v>
      </c>
      <c r="BA75" s="206"/>
      <c r="BB75" s="206"/>
      <c r="BC75" s="206"/>
      <c r="BD75" s="206"/>
      <c r="BE75" s="206"/>
      <c r="BF75" s="265"/>
      <c r="BG75" s="225">
        <f>(LARGE((M75,P75,S75,V75,Y75,AE75,AH75,AK75,AN75,AQ75,AT75,AW75,AZ75,BC75,BF75),1)+LARGE((M75,P75,S75,V75,Y75,AE75,AH75,AK75,AN75,AQ75,AT75,AZ75,BC75,BF75),2)+LARGE((M75,P75,S75,V75,Y75,AE75,AH75,AK75,AN75,AQ75,AT75,AW75,AZ75,BC75,BF75),3)+LARGE((M75,P75,S75,V75,Y75,AE75,AH75,AK75,AN75,AQ75,AT75,AW75,AZ75,BC75,BF75),4)+LARGE((M75,P75,S75,V75,Y75,AE75,AH75,AK75,AN75,AQ75,AT75,AW75,AZ75,BC75,BF75),5))/5</f>
        <v>200.9231604670106</v>
      </c>
      <c r="BH75" s="144">
        <v>69</v>
      </c>
      <c r="BI75" s="220"/>
      <c r="BJ75" s="245" t="s">
        <v>396</v>
      </c>
      <c r="BK75" s="211">
        <v>1017</v>
      </c>
      <c r="BL75" s="67">
        <v>1007</v>
      </c>
      <c r="BM75" s="70">
        <v>991</v>
      </c>
      <c r="BN75" s="214">
        <v>959</v>
      </c>
      <c r="BO75" s="71"/>
      <c r="BQ75" s="67">
        <f>(BK75+BL75+BM75+BN75+BO75+BP75)</f>
        <v>3974</v>
      </c>
      <c r="BR75" s="67">
        <v>4</v>
      </c>
      <c r="BS75" s="69">
        <f>BQ75/BR75</f>
        <v>993.5</v>
      </c>
      <c r="BT75">
        <v>19</v>
      </c>
      <c r="BU75">
        <v>41</v>
      </c>
      <c r="BV75" s="69">
        <f>(BQ75+BT75+BU75)/BR75</f>
        <v>1008.5</v>
      </c>
    </row>
    <row r="76" spans="1:63" ht="12" customHeight="1">
      <c r="A76" s="245" t="s">
        <v>261</v>
      </c>
      <c r="B76" s="185">
        <v>37622</v>
      </c>
      <c r="C76" s="150" t="s">
        <v>135</v>
      </c>
      <c r="D76" s="151"/>
      <c r="E76" s="150" t="s">
        <v>48</v>
      </c>
      <c r="F76" s="150"/>
      <c r="G76" s="150" t="s">
        <v>108</v>
      </c>
      <c r="H76" s="155"/>
      <c r="I76" s="191" t="s">
        <v>52</v>
      </c>
      <c r="J76" s="155"/>
      <c r="K76" s="180">
        <v>11</v>
      </c>
      <c r="L76" s="180">
        <v>198</v>
      </c>
      <c r="M76" s="215">
        <f>K76/23*1000</f>
        <v>478.26086956521743</v>
      </c>
      <c r="N76" s="180">
        <v>12</v>
      </c>
      <c r="O76" s="180">
        <v>260</v>
      </c>
      <c r="P76" s="216">
        <f t="shared" si="47"/>
        <v>508.47457627118644</v>
      </c>
      <c r="Q76" s="180"/>
      <c r="R76" s="180"/>
      <c r="S76" s="180">
        <f t="shared" si="48"/>
        <v>0</v>
      </c>
      <c r="T76" s="162"/>
      <c r="U76" s="162"/>
      <c r="V76" s="227">
        <f>T76/T$6*1000</f>
        <v>0</v>
      </c>
      <c r="W76" s="162"/>
      <c r="X76" s="162"/>
      <c r="Y76" s="227">
        <f>W76/W$6*1000</f>
        <v>0</v>
      </c>
      <c r="Z76" s="180"/>
      <c r="AA76" s="180"/>
      <c r="AB76" s="180">
        <f>Z76/Z$6*1050</f>
        <v>0</v>
      </c>
      <c r="AC76" s="180"/>
      <c r="AD76" s="180"/>
      <c r="AE76" s="180">
        <f>AC76/AC$6*1050</f>
        <v>0</v>
      </c>
      <c r="AF76" s="180"/>
      <c r="AG76" s="180"/>
      <c r="AH76" s="180">
        <f>AF76/AF$6*1050</f>
        <v>0</v>
      </c>
      <c r="AI76" s="180"/>
      <c r="AJ76" s="180"/>
      <c r="AK76" s="180">
        <f>AI76/AI$6*1050</f>
        <v>0</v>
      </c>
      <c r="AL76" s="180"/>
      <c r="AM76" s="180"/>
      <c r="AN76" s="264">
        <f t="shared" si="51"/>
        <v>0</v>
      </c>
      <c r="AO76" s="264"/>
      <c r="AP76" s="264"/>
      <c r="AQ76" s="264">
        <f t="shared" si="52"/>
        <v>0</v>
      </c>
      <c r="AR76" s="180"/>
      <c r="AS76" s="180"/>
      <c r="AT76" s="264">
        <f t="shared" si="49"/>
        <v>0</v>
      </c>
      <c r="AU76" s="264"/>
      <c r="AV76" s="264"/>
      <c r="AW76" s="264">
        <f t="shared" si="50"/>
        <v>0</v>
      </c>
      <c r="AX76" s="264"/>
      <c r="AY76" s="264"/>
      <c r="AZ76" s="264">
        <f t="shared" si="46"/>
        <v>0</v>
      </c>
      <c r="BA76" s="180"/>
      <c r="BB76" s="180"/>
      <c r="BC76" s="180"/>
      <c r="BD76" s="180"/>
      <c r="BE76" s="180"/>
      <c r="BF76" s="264"/>
      <c r="BG76" s="225">
        <f>(LARGE((M76,P76,S76,V76,Y76,AE76,AH76,AK76,AN76,AQ76,AT76,AW76,AZ76,BC76,BF76),1)+LARGE((M76,P76,S76,V76,Y76,AE76,AH76,AK76,AN76,AQ76,AT76,AZ76,BC76,BF76),2)+LARGE((M76,P76,S76,V76,Y76,AE76,AH76,AK76,AN76,AQ76,AT76,AW76,AZ76,BC76,BF76),3)+LARGE((M76,P76,S76,V76,Y76,AE76,AH76,AK76,AN76,AQ76,AT76,AW76,AZ76,BC76,BF76),4)+LARGE((M76,P76,S76,V76,Y76,AE76,AH76,AK76,AN76,AQ76,AT76,AW76,AZ76,BC76,BF76),5))/5</f>
        <v>197.34708916728079</v>
      </c>
      <c r="BH76" s="144">
        <v>70</v>
      </c>
      <c r="BI76" s="178"/>
      <c r="BJ76" s="245" t="s">
        <v>261</v>
      </c>
      <c r="BK76" s="166"/>
    </row>
    <row r="77" spans="1:63" ht="12" customHeight="1">
      <c r="A77" s="245" t="s">
        <v>391</v>
      </c>
      <c r="B77" s="220"/>
      <c r="C77" s="220"/>
      <c r="D77" s="220"/>
      <c r="E77" s="220"/>
      <c r="F77" s="220"/>
      <c r="G77" s="220"/>
      <c r="H77" s="220"/>
      <c r="I77" s="220"/>
      <c r="J77" s="220"/>
      <c r="K77" s="180">
        <v>0</v>
      </c>
      <c r="L77" s="220"/>
      <c r="M77" s="231"/>
      <c r="N77" s="180">
        <v>0</v>
      </c>
      <c r="O77" s="220"/>
      <c r="P77" s="180">
        <f t="shared" si="47"/>
        <v>0</v>
      </c>
      <c r="Q77" s="220"/>
      <c r="R77" s="220"/>
      <c r="S77" s="180">
        <f t="shared" si="48"/>
        <v>0</v>
      </c>
      <c r="T77" s="258"/>
      <c r="U77" s="220"/>
      <c r="V77" s="231"/>
      <c r="W77" s="259"/>
      <c r="X77" s="220"/>
      <c r="Y77" s="231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06">
        <v>13</v>
      </c>
      <c r="AM77" s="220"/>
      <c r="AN77" s="270">
        <f t="shared" si="51"/>
        <v>511.81102362204723</v>
      </c>
      <c r="AO77" s="265">
        <v>11</v>
      </c>
      <c r="AP77" s="265"/>
      <c r="AQ77" s="270">
        <f t="shared" si="52"/>
        <v>474.1379310344828</v>
      </c>
      <c r="AR77" s="220"/>
      <c r="AS77" s="220"/>
      <c r="AT77" s="264">
        <f t="shared" si="49"/>
        <v>0</v>
      </c>
      <c r="AU77" s="265"/>
      <c r="AV77" s="265"/>
      <c r="AW77" s="264">
        <f t="shared" si="50"/>
        <v>0</v>
      </c>
      <c r="AX77" s="265"/>
      <c r="AY77" s="265"/>
      <c r="AZ77" s="264">
        <f t="shared" si="46"/>
        <v>0</v>
      </c>
      <c r="BA77" s="206"/>
      <c r="BB77" s="206"/>
      <c r="BC77" s="206"/>
      <c r="BD77" s="206"/>
      <c r="BE77" s="206"/>
      <c r="BF77" s="265"/>
      <c r="BG77" s="225">
        <f>(LARGE((M77,P77,S77,V77,Y77,AE77,AH77,AK77,AN77,AQ77,AT77,AW77,AZ77,BC77,BF77),1)+LARGE((M77,P77,S77,V77,Y77,AE77,AH77,AK77,AN77,AQ77,AT77,AZ77,BC77,BF77),2)+LARGE((M77,P77,S77,V77,Y77,AE77,AH77,AK77,AN77,AQ77,AT77,AW77,AZ77,BC77,BF77),3)+LARGE((M77,P77,S77,V77,Y77,AE77,AH77,AK77,AN77,AQ77,AT77,AW77,AZ77,BC77,BF77),4)+LARGE((M77,P77,S77,V77,Y77,AE77,AH77,AK77,AN77,AQ77,AT77,AW77,AZ77,BC77,BF77),5))/5</f>
        <v>197.18979093130602</v>
      </c>
      <c r="BH77" s="144">
        <v>71</v>
      </c>
      <c r="BI77" s="220"/>
      <c r="BJ77" s="245" t="s">
        <v>391</v>
      </c>
      <c r="BK77" s="166"/>
    </row>
    <row r="78" spans="1:63" ht="12" customHeight="1">
      <c r="A78" s="248" t="s">
        <v>328</v>
      </c>
      <c r="B78" s="185">
        <v>37537</v>
      </c>
      <c r="C78" s="150" t="s">
        <v>259</v>
      </c>
      <c r="D78" s="151"/>
      <c r="E78" s="150" t="s">
        <v>48</v>
      </c>
      <c r="F78" s="150"/>
      <c r="G78" s="150" t="s">
        <v>104</v>
      </c>
      <c r="H78" s="155"/>
      <c r="I78" s="191" t="s">
        <v>63</v>
      </c>
      <c r="J78" s="150" t="s">
        <v>314</v>
      </c>
      <c r="K78" s="180">
        <v>13</v>
      </c>
      <c r="L78" s="180">
        <v>125</v>
      </c>
      <c r="M78" s="215">
        <f>K78/23*1000</f>
        <v>565.2173913043478</v>
      </c>
      <c r="N78" s="180">
        <v>9</v>
      </c>
      <c r="O78" s="180">
        <v>219</v>
      </c>
      <c r="P78" s="216">
        <f t="shared" si="47"/>
        <v>381.35593220338984</v>
      </c>
      <c r="Q78" s="180"/>
      <c r="R78" s="180"/>
      <c r="S78" s="180">
        <f t="shared" si="48"/>
        <v>0</v>
      </c>
      <c r="T78" s="180"/>
      <c r="U78" s="180"/>
      <c r="V78" s="227">
        <f aca="true" t="shared" si="53" ref="V78:V84">T78/T$6*1000</f>
        <v>0</v>
      </c>
      <c r="W78" s="180"/>
      <c r="X78" s="180"/>
      <c r="Y78" s="227">
        <f aca="true" t="shared" si="54" ref="Y78:Y84">W78/W$6*1000</f>
        <v>0</v>
      </c>
      <c r="Z78" s="180"/>
      <c r="AA78" s="180"/>
      <c r="AB78" s="180">
        <f aca="true" t="shared" si="55" ref="AB78:AB84">Z78/Z$6*1050</f>
        <v>0</v>
      </c>
      <c r="AC78" s="180"/>
      <c r="AD78" s="180"/>
      <c r="AE78" s="180">
        <f>AC78/AC$6*1050</f>
        <v>0</v>
      </c>
      <c r="AF78" s="180"/>
      <c r="AG78" s="180"/>
      <c r="AH78" s="180">
        <f>AF78/AF$6*1050</f>
        <v>0</v>
      </c>
      <c r="AI78" s="180"/>
      <c r="AJ78" s="180"/>
      <c r="AK78" s="180">
        <f aca="true" t="shared" si="56" ref="AK78:AK84">AI78/AI$6*1050</f>
        <v>0</v>
      </c>
      <c r="AL78" s="180"/>
      <c r="AM78" s="180"/>
      <c r="AN78" s="264">
        <f t="shared" si="51"/>
        <v>0</v>
      </c>
      <c r="AO78" s="264"/>
      <c r="AP78" s="264"/>
      <c r="AQ78" s="264">
        <f t="shared" si="52"/>
        <v>0</v>
      </c>
      <c r="AR78" s="180"/>
      <c r="AS78" s="180"/>
      <c r="AT78" s="264">
        <f t="shared" si="49"/>
        <v>0</v>
      </c>
      <c r="AU78" s="264"/>
      <c r="AV78" s="264"/>
      <c r="AW78" s="264">
        <f t="shared" si="50"/>
        <v>0</v>
      </c>
      <c r="AX78" s="264"/>
      <c r="AY78" s="264"/>
      <c r="AZ78" s="264">
        <f t="shared" si="46"/>
        <v>0</v>
      </c>
      <c r="BA78" s="180"/>
      <c r="BB78" s="180"/>
      <c r="BC78" s="180"/>
      <c r="BD78" s="180"/>
      <c r="BE78" s="180"/>
      <c r="BF78" s="264"/>
      <c r="BG78" s="225">
        <f>(LARGE((M78,P78,S78,V78,Y78,AE78,AH78,AK78,AN78,AQ78,AT78,AW78,AZ78,BC78,BF78),1)+LARGE((M78,P78,S78,V78,Y78,AE78,AH78,AK78,AN78,AQ78,AT78,AZ78,BC78,BF78),2)+LARGE((M78,P78,S78,V78,Y78,AE78,AH78,AK78,AN78,AQ78,AT78,AW78,AZ78,BC78,BF78),3)+LARGE((M78,P78,S78,V78,Y78,AE78,AH78,AK78,AN78,AQ78,AT78,AW78,AZ78,BC78,BF78),4)+LARGE((M78,P78,S78,V78,Y78,AE78,AH78,AK78,AN78,AQ78,AT78,AW78,AZ78,BC78,BF78),5))/5</f>
        <v>189.3146647015475</v>
      </c>
      <c r="BH78" s="144">
        <v>72</v>
      </c>
      <c r="BI78" s="178"/>
      <c r="BJ78" s="248" t="s">
        <v>328</v>
      </c>
      <c r="BK78" s="167"/>
    </row>
    <row r="79" spans="1:63" ht="12" customHeight="1">
      <c r="A79" s="243" t="s">
        <v>294</v>
      </c>
      <c r="B79" s="185">
        <v>38447</v>
      </c>
      <c r="C79" s="150" t="s">
        <v>88</v>
      </c>
      <c r="D79" s="151"/>
      <c r="E79" s="150" t="s">
        <v>106</v>
      </c>
      <c r="F79" s="150" t="s">
        <v>249</v>
      </c>
      <c r="G79" s="150" t="s">
        <v>301</v>
      </c>
      <c r="H79" s="155" t="s">
        <v>119</v>
      </c>
      <c r="I79" s="155" t="s">
        <v>52</v>
      </c>
      <c r="J79" s="150" t="s">
        <v>300</v>
      </c>
      <c r="K79" s="180"/>
      <c r="L79" s="180"/>
      <c r="M79" s="227">
        <f>K79/23*1000</f>
        <v>0</v>
      </c>
      <c r="N79" s="180"/>
      <c r="O79" s="180"/>
      <c r="P79" s="180">
        <f t="shared" si="47"/>
        <v>0</v>
      </c>
      <c r="Q79" s="180"/>
      <c r="R79" s="180"/>
      <c r="S79" s="180">
        <f t="shared" si="48"/>
        <v>0</v>
      </c>
      <c r="T79" s="162">
        <v>9</v>
      </c>
      <c r="U79" s="162"/>
      <c r="V79" s="215">
        <f t="shared" si="53"/>
        <v>357.14285714285717</v>
      </c>
      <c r="W79" s="162"/>
      <c r="X79" s="162"/>
      <c r="Y79" s="227">
        <f t="shared" si="54"/>
        <v>0</v>
      </c>
      <c r="Z79" s="180"/>
      <c r="AA79" s="180"/>
      <c r="AB79" s="180">
        <f t="shared" si="55"/>
        <v>0</v>
      </c>
      <c r="AC79" s="180"/>
      <c r="AD79" s="180"/>
      <c r="AE79" s="180">
        <f>AC79/AC$6*1050</f>
        <v>0</v>
      </c>
      <c r="AF79" s="180"/>
      <c r="AG79" s="180"/>
      <c r="AH79" s="180">
        <f>AF79/AF$6*1050</f>
        <v>0</v>
      </c>
      <c r="AI79" s="180"/>
      <c r="AJ79" s="180"/>
      <c r="AK79" s="180">
        <f t="shared" si="56"/>
        <v>0</v>
      </c>
      <c r="AL79" s="180">
        <v>13</v>
      </c>
      <c r="AM79" s="180"/>
      <c r="AN79" s="270">
        <f t="shared" si="51"/>
        <v>511.81102362204723</v>
      </c>
      <c r="AO79" s="264"/>
      <c r="AP79" s="264"/>
      <c r="AQ79" s="264">
        <f t="shared" si="52"/>
        <v>0</v>
      </c>
      <c r="AR79" s="180"/>
      <c r="AS79" s="180"/>
      <c r="AT79" s="264">
        <f t="shared" si="49"/>
        <v>0</v>
      </c>
      <c r="AU79" s="264"/>
      <c r="AV79" s="264"/>
      <c r="AW79" s="264">
        <f t="shared" si="50"/>
        <v>0</v>
      </c>
      <c r="AX79" s="264"/>
      <c r="AY79" s="264"/>
      <c r="AZ79" s="264">
        <f t="shared" si="46"/>
        <v>0</v>
      </c>
      <c r="BA79" s="180"/>
      <c r="BB79" s="180"/>
      <c r="BC79" s="180"/>
      <c r="BD79" s="180"/>
      <c r="BE79" s="180"/>
      <c r="BF79" s="264"/>
      <c r="BG79" s="225">
        <f>(LARGE((M79,P79,S79,V79,Y79,AE79,AH79,AK79,AN79,AQ79,AT79,AW79,AZ79,BC79,BF79),1)+LARGE((M79,P79,S79,V79,Y79,AE79,AH79,AK79,AN79,AQ79,AT79,AZ79,BC79,BF79),2)+LARGE((M79,P79,S79,V79,Y79,AE79,AH79,AK79,AN79,AQ79,AT79,AW79,AZ79,BC79,BF79),3)+LARGE((M79,P79,S79,V79,Y79,AE79,AH79,AK79,AN79,AQ79,AT79,AW79,AZ79,BC79,BF79),4)+LARGE((M79,P79,S79,V79,Y79,AE79,AH79,AK79,AN79,AQ79,AT79,AW79,AZ79,BC79,BF79),5))/5</f>
        <v>173.79077615298087</v>
      </c>
      <c r="BH79" s="144">
        <v>73</v>
      </c>
      <c r="BI79" s="181"/>
      <c r="BJ79" s="243" t="s">
        <v>294</v>
      </c>
      <c r="BK79" s="168"/>
    </row>
    <row r="80" spans="1:63" ht="12" customHeight="1">
      <c r="A80" s="251" t="s">
        <v>289</v>
      </c>
      <c r="B80" s="189">
        <v>36704</v>
      </c>
      <c r="C80" s="190" t="s">
        <v>47</v>
      </c>
      <c r="D80" s="153"/>
      <c r="E80" s="190" t="s">
        <v>106</v>
      </c>
      <c r="F80" s="190" t="s">
        <v>333</v>
      </c>
      <c r="G80" s="190" t="s">
        <v>334</v>
      </c>
      <c r="H80" s="190" t="s">
        <v>51</v>
      </c>
      <c r="I80" s="190" t="s">
        <v>96</v>
      </c>
      <c r="J80" s="190" t="s">
        <v>335</v>
      </c>
      <c r="K80" s="180"/>
      <c r="L80" s="180"/>
      <c r="M80" s="227">
        <f>K80/23*1000</f>
        <v>0</v>
      </c>
      <c r="N80" s="180"/>
      <c r="O80" s="180"/>
      <c r="P80" s="180">
        <f t="shared" si="47"/>
        <v>0</v>
      </c>
      <c r="Q80" s="180">
        <v>0</v>
      </c>
      <c r="R80" s="180"/>
      <c r="S80" s="180">
        <f t="shared" si="48"/>
        <v>0</v>
      </c>
      <c r="T80" s="180">
        <v>21</v>
      </c>
      <c r="U80" s="180"/>
      <c r="V80" s="215">
        <f t="shared" si="53"/>
        <v>833.3333333333334</v>
      </c>
      <c r="W80" s="180"/>
      <c r="X80" s="180"/>
      <c r="Y80" s="227">
        <f t="shared" si="54"/>
        <v>0</v>
      </c>
      <c r="Z80" s="180">
        <v>0</v>
      </c>
      <c r="AA80" s="180"/>
      <c r="AB80" s="180">
        <f t="shared" si="55"/>
        <v>0</v>
      </c>
      <c r="AC80" s="180"/>
      <c r="AD80" s="180"/>
      <c r="AE80" s="180">
        <f>AC80/AC$6*1050</f>
        <v>0</v>
      </c>
      <c r="AF80" s="180"/>
      <c r="AG80" s="180"/>
      <c r="AH80" s="180">
        <f>AF80/AF$6*1050</f>
        <v>0</v>
      </c>
      <c r="AI80" s="180"/>
      <c r="AJ80" s="180"/>
      <c r="AK80" s="180">
        <f t="shared" si="56"/>
        <v>0</v>
      </c>
      <c r="AL80" s="180"/>
      <c r="AM80" s="180"/>
      <c r="AN80" s="264">
        <f t="shared" si="51"/>
        <v>0</v>
      </c>
      <c r="AO80" s="264"/>
      <c r="AP80" s="264"/>
      <c r="AQ80" s="264">
        <f t="shared" si="52"/>
        <v>0</v>
      </c>
      <c r="AR80" s="180"/>
      <c r="AS80" s="180"/>
      <c r="AT80" s="264">
        <f t="shared" si="49"/>
        <v>0</v>
      </c>
      <c r="AU80" s="264"/>
      <c r="AV80" s="264"/>
      <c r="AW80" s="264">
        <f t="shared" si="50"/>
        <v>0</v>
      </c>
      <c r="AX80" s="264"/>
      <c r="AY80" s="264"/>
      <c r="AZ80" s="264">
        <f t="shared" si="46"/>
        <v>0</v>
      </c>
      <c r="BA80" s="180"/>
      <c r="BB80" s="180"/>
      <c r="BC80" s="180"/>
      <c r="BD80" s="180"/>
      <c r="BE80" s="180"/>
      <c r="BF80" s="264"/>
      <c r="BG80" s="225">
        <f>(LARGE((M80,P80,S80,V80,Y80,AE80,AH80,AK80,AN80,AQ80,AT80,AW80,AZ80,BC80,BF80),1)+LARGE((M80,P80,S80,V80,Y80,AE80,AH80,AK80,AN80,AQ80,AT80,AZ80,BC80,BF80),2)+LARGE((M80,P80,S80,V80,Y80,AE80,AH80,AK80,AN80,AQ80,AT80,AW80,AZ80,BC80,BF80),3)+LARGE((M80,P80,S80,V80,Y80,AE80,AH80,AK80,AN80,AQ80,AT80,AW80,AZ80,BC80,BF80),4)+LARGE((M80,P80,S80,V80,Y80,AE80,AH80,AK80,AN80,AQ80,AT80,AW80,AZ80,BC80,BF80),5))/5</f>
        <v>166.66666666666669</v>
      </c>
      <c r="BH80" s="144">
        <v>74</v>
      </c>
      <c r="BI80" s="178"/>
      <c r="BJ80" s="251" t="s">
        <v>289</v>
      </c>
      <c r="BK80" s="167"/>
    </row>
    <row r="81" spans="1:63" ht="12" customHeight="1">
      <c r="A81" s="245" t="s">
        <v>356</v>
      </c>
      <c r="B81" s="220"/>
      <c r="C81" s="220"/>
      <c r="D81" s="220"/>
      <c r="E81" s="220"/>
      <c r="F81" s="220"/>
      <c r="G81" s="220"/>
      <c r="H81" s="220"/>
      <c r="I81" s="220"/>
      <c r="J81" s="220"/>
      <c r="K81" s="206">
        <v>0</v>
      </c>
      <c r="L81" s="206"/>
      <c r="M81" s="227">
        <f>K81/23*1000</f>
        <v>0</v>
      </c>
      <c r="N81" s="220">
        <v>19</v>
      </c>
      <c r="O81" s="220">
        <v>121</v>
      </c>
      <c r="P81" s="216">
        <f t="shared" si="47"/>
        <v>805.0847457627118</v>
      </c>
      <c r="Q81" s="220"/>
      <c r="R81" s="220"/>
      <c r="S81" s="180">
        <f t="shared" si="48"/>
        <v>0</v>
      </c>
      <c r="T81" s="206"/>
      <c r="U81" s="220"/>
      <c r="V81" s="227">
        <f t="shared" si="53"/>
        <v>0</v>
      </c>
      <c r="W81" s="206"/>
      <c r="X81" s="206"/>
      <c r="Y81" s="227">
        <f t="shared" si="54"/>
        <v>0</v>
      </c>
      <c r="Z81" s="220"/>
      <c r="AA81" s="220"/>
      <c r="AB81" s="180">
        <f t="shared" si="55"/>
        <v>0</v>
      </c>
      <c r="AC81" s="220"/>
      <c r="AD81" s="220"/>
      <c r="AE81" s="180">
        <f>AC81/AC$6*1050</f>
        <v>0</v>
      </c>
      <c r="AF81" s="220"/>
      <c r="AG81" s="220"/>
      <c r="AH81" s="180">
        <f>AF81/AF$6*1050</f>
        <v>0</v>
      </c>
      <c r="AI81" s="220"/>
      <c r="AJ81" s="220"/>
      <c r="AK81" s="180">
        <f t="shared" si="56"/>
        <v>0</v>
      </c>
      <c r="AL81" s="206"/>
      <c r="AM81" s="220"/>
      <c r="AN81" s="264">
        <f t="shared" si="51"/>
        <v>0</v>
      </c>
      <c r="AO81" s="265"/>
      <c r="AP81" s="265"/>
      <c r="AQ81" s="264">
        <f t="shared" si="52"/>
        <v>0</v>
      </c>
      <c r="AR81" s="220"/>
      <c r="AS81" s="220"/>
      <c r="AT81" s="264">
        <f t="shared" si="49"/>
        <v>0</v>
      </c>
      <c r="AU81" s="265"/>
      <c r="AV81" s="265"/>
      <c r="AW81" s="264">
        <f t="shared" si="50"/>
        <v>0</v>
      </c>
      <c r="AX81" s="265"/>
      <c r="AY81" s="265"/>
      <c r="AZ81" s="264">
        <f t="shared" si="46"/>
        <v>0</v>
      </c>
      <c r="BA81" s="206"/>
      <c r="BB81" s="206"/>
      <c r="BC81" s="180"/>
      <c r="BD81" s="206"/>
      <c r="BE81" s="206"/>
      <c r="BF81" s="264"/>
      <c r="BG81" s="225">
        <f>(LARGE((M81,P81,S81,V81,Y81,AE81,AH81,AK81,AN81,AQ81,AT81,AW81,AZ81,BC81,BF81),1)+LARGE((M81,P81,S81,V81,Y81,AE81,AH81,AK81,AN81,AQ81,AT81,AZ81,BC81,BF81),2)+LARGE((M81,P81,S81,V81,Y81,AE81,AH81,AK81,AN81,AQ81,AT81,AW81,AZ81,BC81,BF81),3)+LARGE((M81,P81,S81,V81,Y81,AE81,AH81,AK81,AN81,AQ81,AT81,AW81,AZ81,BC81,BF81),4)+LARGE((M81,P81,S81,V81,Y81,AE81,AH81,AK81,AN81,AQ81,AT81,AW81,AZ81,BC81,BF81),5))/5</f>
        <v>161.01694915254237</v>
      </c>
      <c r="BH81" s="144">
        <v>75</v>
      </c>
      <c r="BI81" s="220"/>
      <c r="BJ81" s="245" t="s">
        <v>356</v>
      </c>
      <c r="BK81" s="166"/>
    </row>
    <row r="82" spans="1:63" ht="12" customHeight="1">
      <c r="A82" s="248" t="s">
        <v>371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31"/>
      <c r="N82" s="220"/>
      <c r="O82" s="220"/>
      <c r="P82" s="231"/>
      <c r="Q82" s="220"/>
      <c r="R82" s="220"/>
      <c r="S82" s="206"/>
      <c r="T82" s="206"/>
      <c r="U82" s="220"/>
      <c r="V82" s="227">
        <f t="shared" si="53"/>
        <v>0</v>
      </c>
      <c r="W82" s="206">
        <v>18</v>
      </c>
      <c r="X82" s="206"/>
      <c r="Y82" s="215">
        <f t="shared" si="54"/>
        <v>803.5714285714286</v>
      </c>
      <c r="Z82" s="220"/>
      <c r="AA82" s="220"/>
      <c r="AB82" s="180">
        <f t="shared" si="55"/>
        <v>0</v>
      </c>
      <c r="AC82" s="220"/>
      <c r="AD82" s="220"/>
      <c r="AE82" s="206"/>
      <c r="AF82" s="220"/>
      <c r="AG82" s="220"/>
      <c r="AH82" s="206"/>
      <c r="AI82" s="220"/>
      <c r="AJ82" s="220"/>
      <c r="AK82" s="180">
        <f t="shared" si="56"/>
        <v>0</v>
      </c>
      <c r="AL82" s="206"/>
      <c r="AM82" s="220"/>
      <c r="AN82" s="264">
        <f t="shared" si="51"/>
        <v>0</v>
      </c>
      <c r="AO82" s="265"/>
      <c r="AP82" s="265"/>
      <c r="AQ82" s="264">
        <f t="shared" si="52"/>
        <v>0</v>
      </c>
      <c r="AR82" s="220"/>
      <c r="AS82" s="220"/>
      <c r="AT82" s="265"/>
      <c r="AU82" s="265"/>
      <c r="AV82" s="265"/>
      <c r="AW82" s="265"/>
      <c r="AX82" s="265"/>
      <c r="AY82" s="265"/>
      <c r="AZ82" s="264">
        <f t="shared" si="46"/>
        <v>0</v>
      </c>
      <c r="BA82" s="206"/>
      <c r="BB82" s="206"/>
      <c r="BC82" s="206"/>
      <c r="BD82" s="206"/>
      <c r="BE82" s="206"/>
      <c r="BF82" s="264">
        <v>0</v>
      </c>
      <c r="BG82" s="225">
        <f>(LARGE((M82,P82,S82,V82,Y82,AE82,AH82,AK82,AN82,AQ82,AT82,AW82,AZ82,BC82,BF82),1)+LARGE((M82,P82,S82,V82,Y82,AE82,AH82,AK82,AN82,AQ82,AT82,AZ82,BC82,BF82),2)+LARGE((M82,P82,S82,V82,Y82,AE82,AH82,AK82,AN82,AQ82,AT82,AW82,AZ82,BC82,BF82),3)+LARGE((M82,P82,S82,V82,Y82,AE82,AH82,AK82,AN82,AQ82,AT82,AW82,AZ82,BC82,BF82),4)+LARGE((M82,P82,S82,V82,Y82,AE82,AH82,AK82,AN82,AQ82,AT82,AW82,AZ82,BC82,BF82),5))/5</f>
        <v>160.71428571428572</v>
      </c>
      <c r="BH82" s="144">
        <v>76</v>
      </c>
      <c r="BI82" s="220"/>
      <c r="BJ82" s="248" t="s">
        <v>371</v>
      </c>
      <c r="BK82" s="167"/>
    </row>
    <row r="83" spans="1:63" ht="12" customHeight="1">
      <c r="A83" s="248" t="s">
        <v>373</v>
      </c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31"/>
      <c r="N83" s="220"/>
      <c r="O83" s="220"/>
      <c r="P83" s="231"/>
      <c r="Q83" s="220"/>
      <c r="R83" s="220"/>
      <c r="S83" s="206"/>
      <c r="T83" s="206">
        <v>7</v>
      </c>
      <c r="U83" s="220"/>
      <c r="V83" s="215">
        <f t="shared" si="53"/>
        <v>277.77777777777777</v>
      </c>
      <c r="W83" s="206">
        <v>11</v>
      </c>
      <c r="X83" s="206"/>
      <c r="Y83" s="215">
        <f t="shared" si="54"/>
        <v>491.0714285714286</v>
      </c>
      <c r="Z83" s="220"/>
      <c r="AA83" s="220"/>
      <c r="AB83" s="180">
        <f t="shared" si="55"/>
        <v>0</v>
      </c>
      <c r="AC83" s="220"/>
      <c r="AD83" s="220"/>
      <c r="AE83" s="206"/>
      <c r="AF83" s="220"/>
      <c r="AG83" s="220"/>
      <c r="AH83" s="206"/>
      <c r="AI83" s="220"/>
      <c r="AJ83" s="220"/>
      <c r="AK83" s="180">
        <f t="shared" si="56"/>
        <v>0</v>
      </c>
      <c r="AL83" s="206"/>
      <c r="AM83" s="220"/>
      <c r="AN83" s="264">
        <f t="shared" si="51"/>
        <v>0</v>
      </c>
      <c r="AO83" s="265"/>
      <c r="AP83" s="265"/>
      <c r="AQ83" s="264">
        <f t="shared" si="52"/>
        <v>0</v>
      </c>
      <c r="AR83" s="220"/>
      <c r="AS83" s="220"/>
      <c r="AT83" s="265"/>
      <c r="AU83" s="265"/>
      <c r="AV83" s="265"/>
      <c r="AW83" s="265"/>
      <c r="AX83" s="265"/>
      <c r="AY83" s="265"/>
      <c r="AZ83" s="264">
        <f t="shared" si="46"/>
        <v>0</v>
      </c>
      <c r="BA83" s="206"/>
      <c r="BB83" s="206"/>
      <c r="BC83" s="206"/>
      <c r="BD83" s="206"/>
      <c r="BE83" s="206"/>
      <c r="BF83" s="264">
        <v>0</v>
      </c>
      <c r="BG83" s="225">
        <f>(LARGE((M83,P83,S83,V83,Y83,AE83,AH83,AK83,AN83,AQ83,AT83,AW83,AZ83,BC83,BF83),1)+LARGE((M83,P83,S83,V83,Y83,AE83,AH83,AK83,AN83,AQ83,AT83,AZ83,BC83,BF83),2)+LARGE((M83,P83,S83,V83,Y83,AE83,AH83,AK83,AN83,AQ83,AT83,AW83,AZ83,BC83,BF83),3)+LARGE((M83,P83,S83,V83,Y83,AE83,AH83,AK83,AN83,AQ83,AT83,AW83,AZ83,BC83,BF83),4)+LARGE((M83,P83,S83,V83,Y83,AE83,AH83,AK83,AN83,AQ83,AT83,AW83,AZ83,BC83,BF83),5))/5</f>
        <v>153.76984126984127</v>
      </c>
      <c r="BH83" s="144">
        <v>77</v>
      </c>
      <c r="BI83" s="220"/>
      <c r="BJ83" s="248" t="s">
        <v>373</v>
      </c>
      <c r="BK83" s="166"/>
    </row>
    <row r="84" spans="1:63" ht="12" customHeight="1">
      <c r="A84" s="243" t="s">
        <v>170</v>
      </c>
      <c r="B84" s="183">
        <v>25566</v>
      </c>
      <c r="C84" s="203" t="s">
        <v>47</v>
      </c>
      <c r="D84" s="156"/>
      <c r="E84" s="203" t="s">
        <v>56</v>
      </c>
      <c r="F84" s="161" t="s">
        <v>171</v>
      </c>
      <c r="G84" s="161"/>
      <c r="H84" s="161"/>
      <c r="I84" s="161" t="s">
        <v>52</v>
      </c>
      <c r="J84" s="161" t="s">
        <v>172</v>
      </c>
      <c r="K84" s="180"/>
      <c r="L84" s="180"/>
      <c r="M84" s="227">
        <f>K84/23*1000</f>
        <v>0</v>
      </c>
      <c r="N84" s="180"/>
      <c r="O84" s="180"/>
      <c r="P84" s="180">
        <f>N84/23.6*1000</f>
        <v>0</v>
      </c>
      <c r="Q84" s="180"/>
      <c r="R84" s="180"/>
      <c r="S84" s="180">
        <f>Q84/27*1050</f>
        <v>0</v>
      </c>
      <c r="T84" s="162"/>
      <c r="U84" s="162"/>
      <c r="V84" s="227">
        <f t="shared" si="53"/>
        <v>0</v>
      </c>
      <c r="W84" s="162">
        <v>17</v>
      </c>
      <c r="X84" s="162"/>
      <c r="Y84" s="215">
        <f t="shared" si="54"/>
        <v>758.9285714285716</v>
      </c>
      <c r="Z84" s="180"/>
      <c r="AA84" s="180"/>
      <c r="AB84" s="180">
        <f t="shared" si="55"/>
        <v>0</v>
      </c>
      <c r="AC84" s="180"/>
      <c r="AD84" s="180"/>
      <c r="AE84" s="180">
        <f>AC84/AC$6*1050</f>
        <v>0</v>
      </c>
      <c r="AF84" s="180"/>
      <c r="AG84" s="180"/>
      <c r="AH84" s="180">
        <f>AF84/AF$6*1050</f>
        <v>0</v>
      </c>
      <c r="AI84" s="180"/>
      <c r="AJ84" s="180"/>
      <c r="AK84" s="180">
        <f t="shared" si="56"/>
        <v>0</v>
      </c>
      <c r="AL84" s="180"/>
      <c r="AM84" s="180"/>
      <c r="AN84" s="264">
        <f t="shared" si="51"/>
        <v>0</v>
      </c>
      <c r="AO84" s="264"/>
      <c r="AP84" s="264"/>
      <c r="AQ84" s="264">
        <f t="shared" si="52"/>
        <v>0</v>
      </c>
      <c r="AR84" s="180"/>
      <c r="AS84" s="180"/>
      <c r="AT84" s="264">
        <f>AR84/23.2*1000</f>
        <v>0</v>
      </c>
      <c r="AU84" s="264"/>
      <c r="AV84" s="264"/>
      <c r="AW84" s="264">
        <f>AU84/23.2*1000</f>
        <v>0</v>
      </c>
      <c r="AX84" s="264"/>
      <c r="AY84" s="264"/>
      <c r="AZ84" s="264">
        <f t="shared" si="46"/>
        <v>0</v>
      </c>
      <c r="BA84" s="180"/>
      <c r="BB84" s="180"/>
      <c r="BC84" s="180"/>
      <c r="BD84" s="180"/>
      <c r="BE84" s="180"/>
      <c r="BF84" s="264"/>
      <c r="BG84" s="225">
        <f>(LARGE((M84,P84,S84,V84,Y84,AE84,AH84,AK84,AN84,AQ84,AT84,AW84,AZ84,BC84,BF84),1)+LARGE((M84,P84,S84,V84,Y84,AE84,AH84,AK84,AN84,AQ84,AT84,AZ84,BC84,BF84),2)+LARGE((M84,P84,S84,V84,Y84,AE84,AH84,AK84,AN84,AQ84,AT84,AW84,AZ84,BC84,BF84),3)+LARGE((M84,P84,S84,V84,Y84,AE84,AH84,AK84,AN84,AQ84,AT84,AW84,AZ84,BC84,BF84),4)+LARGE((M84,P84,S84,V84,Y84,AE84,AH84,AK84,AN84,AQ84,AT84,AW84,AZ84,BC84,BF84),5))/5</f>
        <v>151.7857142857143</v>
      </c>
      <c r="BH84" s="144">
        <v>78</v>
      </c>
      <c r="BI84" s="181"/>
      <c r="BJ84" s="243" t="s">
        <v>170</v>
      </c>
      <c r="BK84" s="167"/>
    </row>
    <row r="85" spans="1:63" ht="12" customHeight="1">
      <c r="A85" s="245" t="s">
        <v>395</v>
      </c>
      <c r="B85" s="220"/>
      <c r="C85" s="220"/>
      <c r="D85" s="220"/>
      <c r="E85" s="220"/>
      <c r="F85" s="220"/>
      <c r="G85" s="220"/>
      <c r="H85" s="220"/>
      <c r="I85" s="220"/>
      <c r="J85" s="220"/>
      <c r="K85" s="180">
        <v>0</v>
      </c>
      <c r="L85" s="220"/>
      <c r="M85" s="231"/>
      <c r="N85" s="180">
        <v>0</v>
      </c>
      <c r="O85" s="220"/>
      <c r="P85" s="180">
        <f>N85/23.6*1000</f>
        <v>0</v>
      </c>
      <c r="Q85" s="220"/>
      <c r="R85" s="220"/>
      <c r="S85" s="180">
        <f>Q85/27*1050</f>
        <v>0</v>
      </c>
      <c r="T85" s="258"/>
      <c r="U85" s="220"/>
      <c r="V85" s="231"/>
      <c r="W85" s="259"/>
      <c r="X85" s="220"/>
      <c r="Y85" s="231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06">
        <v>9</v>
      </c>
      <c r="AM85" s="220"/>
      <c r="AN85" s="270">
        <f t="shared" si="51"/>
        <v>354.33070866141736</v>
      </c>
      <c r="AO85" s="265">
        <v>9</v>
      </c>
      <c r="AP85" s="265"/>
      <c r="AQ85" s="270">
        <f t="shared" si="52"/>
        <v>387.9310344827586</v>
      </c>
      <c r="AR85" s="220"/>
      <c r="AS85" s="220"/>
      <c r="AT85" s="264">
        <f>AR85/23.2*1000</f>
        <v>0</v>
      </c>
      <c r="AU85" s="265"/>
      <c r="AV85" s="265"/>
      <c r="AW85" s="264">
        <f>AU85/23.2*1000</f>
        <v>0</v>
      </c>
      <c r="AX85" s="265"/>
      <c r="AY85" s="265"/>
      <c r="AZ85" s="264">
        <f t="shared" si="46"/>
        <v>0</v>
      </c>
      <c r="BA85" s="206"/>
      <c r="BB85" s="206"/>
      <c r="BC85" s="206"/>
      <c r="BD85" s="206"/>
      <c r="BE85" s="206"/>
      <c r="BF85" s="265"/>
      <c r="BG85" s="225">
        <f>(LARGE((M85,P85,S85,V85,Y85,AE85,AH85,AK85,AN85,AQ85,AT85,AW85,AZ85,BC85,BF85),1)+LARGE((M85,P85,S85,V85,Y85,AE85,AH85,AK85,AN85,AQ85,AT85,AZ85,BC85,BF85),2)+LARGE((M85,P85,S85,V85,Y85,AE85,AH85,AK85,AN85,AQ85,AT85,AW85,AZ85,BC85,BF85),3)+LARGE((M85,P85,S85,V85,Y85,AE85,AH85,AK85,AN85,AQ85,AT85,AW85,AZ85,BC85,BF85),4)+LARGE((M85,P85,S85,V85,Y85,AE85,AH85,AK85,AN85,AQ85,AT85,AW85,AZ85,BC85,BF85),5))/5</f>
        <v>148.45234862883518</v>
      </c>
      <c r="BH85" s="144">
        <v>79</v>
      </c>
      <c r="BI85" s="220"/>
      <c r="BJ85" s="245" t="s">
        <v>395</v>
      </c>
      <c r="BK85" s="166"/>
    </row>
    <row r="86" spans="1:63" ht="12" customHeight="1">
      <c r="A86" s="249" t="s">
        <v>273</v>
      </c>
      <c r="B86" s="195">
        <v>30044</v>
      </c>
      <c r="C86" s="196" t="s">
        <v>47</v>
      </c>
      <c r="D86" s="194"/>
      <c r="E86" s="196" t="s">
        <v>48</v>
      </c>
      <c r="F86" s="196" t="s">
        <v>116</v>
      </c>
      <c r="G86" s="152"/>
      <c r="H86" s="152"/>
      <c r="I86" s="147" t="s">
        <v>63</v>
      </c>
      <c r="J86" s="197" t="s">
        <v>340</v>
      </c>
      <c r="K86" s="180"/>
      <c r="L86" s="180"/>
      <c r="M86" s="227">
        <f>K86/23*1000</f>
        <v>0</v>
      </c>
      <c r="N86" s="180">
        <v>17</v>
      </c>
      <c r="O86" s="180">
        <v>27</v>
      </c>
      <c r="P86" s="216">
        <f>N86/23.6*1000</f>
        <v>720.3389830508474</v>
      </c>
      <c r="Q86" s="180"/>
      <c r="R86" s="180"/>
      <c r="S86" s="180">
        <f>Q86/27*1050</f>
        <v>0</v>
      </c>
      <c r="T86" s="180"/>
      <c r="U86" s="180"/>
      <c r="V86" s="227">
        <f>T86/T$6*1000</f>
        <v>0</v>
      </c>
      <c r="W86" s="180"/>
      <c r="X86" s="180"/>
      <c r="Y86" s="227">
        <f aca="true" t="shared" si="57" ref="Y86:Y103">W86/W$6*1000</f>
        <v>0</v>
      </c>
      <c r="Z86" s="180"/>
      <c r="AA86" s="180"/>
      <c r="AB86" s="180">
        <f aca="true" t="shared" si="58" ref="AB86:AB103">Z86/Z$6*1050</f>
        <v>0</v>
      </c>
      <c r="AC86" s="180"/>
      <c r="AD86" s="180"/>
      <c r="AE86" s="180">
        <f>AC86/AC$6*1050</f>
        <v>0</v>
      </c>
      <c r="AF86" s="180"/>
      <c r="AG86" s="180"/>
      <c r="AH86" s="180">
        <f>AF86/AF$6*1050</f>
        <v>0</v>
      </c>
      <c r="AI86" s="180"/>
      <c r="AJ86" s="180"/>
      <c r="AK86" s="180">
        <f aca="true" t="shared" si="59" ref="AK86:AK103">AI86/AI$6*1050</f>
        <v>0</v>
      </c>
      <c r="AL86" s="180"/>
      <c r="AM86" s="180"/>
      <c r="AN86" s="264">
        <f t="shared" si="51"/>
        <v>0</v>
      </c>
      <c r="AO86" s="264"/>
      <c r="AP86" s="264"/>
      <c r="AQ86" s="264">
        <f t="shared" si="52"/>
        <v>0</v>
      </c>
      <c r="AR86" s="180"/>
      <c r="AS86" s="180"/>
      <c r="AT86" s="264">
        <f>AR86/23.2*1000</f>
        <v>0</v>
      </c>
      <c r="AU86" s="264"/>
      <c r="AV86" s="264"/>
      <c r="AW86" s="264">
        <f>AU86/23.2*1000</f>
        <v>0</v>
      </c>
      <c r="AX86" s="264"/>
      <c r="AY86" s="264"/>
      <c r="AZ86" s="264">
        <f t="shared" si="46"/>
        <v>0</v>
      </c>
      <c r="BA86" s="180"/>
      <c r="BB86" s="180"/>
      <c r="BC86" s="180"/>
      <c r="BD86" s="180"/>
      <c r="BE86" s="180"/>
      <c r="BF86" s="264"/>
      <c r="BG86" s="225">
        <f>(LARGE((M86,P86,S86,V86,Y86,AE86,AH86,AK86,AN86,AQ86,AT86,AW86,AZ86,BC86,BF86),1)+LARGE((M86,P86,S86,V86,Y86,AE86,AH86,AK86,AN86,AQ86,AT86,AZ86,BC86,BF86),2)+LARGE((M86,P86,S86,V86,Y86,AE86,AH86,AK86,AN86,AQ86,AT86,AW86,AZ86,BC86,BF86),3)+LARGE((M86,P86,S86,V86,Y86,AE86,AH86,AK86,AN86,AQ86,AT86,AW86,AZ86,BC86,BF86),4)+LARGE((M86,P86,S86,V86,Y86,AE86,AH86,AK86,AN86,AQ86,AT86,AW86,AZ86,BC86,BF86),5))/5</f>
        <v>144.0677966101695</v>
      </c>
      <c r="BH86" s="144">
        <v>80</v>
      </c>
      <c r="BI86" s="178"/>
      <c r="BJ86" s="249" t="s">
        <v>273</v>
      </c>
      <c r="BK86" s="167"/>
    </row>
    <row r="87" spans="1:63" ht="12" customHeight="1">
      <c r="A87" s="248" t="s">
        <v>372</v>
      </c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31"/>
      <c r="N87" s="220"/>
      <c r="O87" s="220"/>
      <c r="P87" s="231"/>
      <c r="Q87" s="220"/>
      <c r="R87" s="220"/>
      <c r="S87" s="206"/>
      <c r="T87" s="206"/>
      <c r="U87" s="220"/>
      <c r="V87" s="227">
        <f>T87/T$6*1000</f>
        <v>0</v>
      </c>
      <c r="W87" s="206">
        <v>16</v>
      </c>
      <c r="X87" s="206"/>
      <c r="Y87" s="215">
        <f t="shared" si="57"/>
        <v>714.2857142857143</v>
      </c>
      <c r="Z87" s="220"/>
      <c r="AA87" s="220"/>
      <c r="AB87" s="180">
        <f t="shared" si="58"/>
        <v>0</v>
      </c>
      <c r="AC87" s="220"/>
      <c r="AD87" s="220"/>
      <c r="AE87" s="206"/>
      <c r="AF87" s="220"/>
      <c r="AG87" s="220"/>
      <c r="AH87" s="206"/>
      <c r="AI87" s="220"/>
      <c r="AJ87" s="220"/>
      <c r="AK87" s="180">
        <f t="shared" si="59"/>
        <v>0</v>
      </c>
      <c r="AL87" s="206"/>
      <c r="AM87" s="220"/>
      <c r="AN87" s="264">
        <f t="shared" si="51"/>
        <v>0</v>
      </c>
      <c r="AO87" s="265"/>
      <c r="AP87" s="265"/>
      <c r="AQ87" s="264">
        <f t="shared" si="52"/>
        <v>0</v>
      </c>
      <c r="AR87" s="220"/>
      <c r="AS87" s="220"/>
      <c r="AT87" s="265"/>
      <c r="AU87" s="265"/>
      <c r="AV87" s="265"/>
      <c r="AW87" s="265"/>
      <c r="AX87" s="265"/>
      <c r="AY87" s="265"/>
      <c r="AZ87" s="264">
        <f t="shared" si="46"/>
        <v>0</v>
      </c>
      <c r="BA87" s="206"/>
      <c r="BB87" s="206"/>
      <c r="BC87" s="206"/>
      <c r="BD87" s="206"/>
      <c r="BE87" s="206"/>
      <c r="BF87" s="264">
        <v>0</v>
      </c>
      <c r="BG87" s="225">
        <f>(LARGE((M87,P87,S87,V87,Y87,AE87,AH87,AK87,AN87,AQ87,AT87,AW87,AZ87,BC87,BF87),1)+LARGE((M87,P87,S87,V87,Y87,AE87,AH87,AK87,AN87,AQ87,AT87,AZ87,BC87,BF87),2)+LARGE((M87,P87,S87,V87,Y87,AE87,AH87,AK87,AN87,AQ87,AT87,AW87,AZ87,BC87,BF87),3)+LARGE((M87,P87,S87,V87,Y87,AE87,AH87,AK87,AN87,AQ87,AT87,AW87,AZ87,BC87,BF87),4)+LARGE((M87,P87,S87,V87,Y87,AE87,AH87,AK87,AN87,AQ87,AT87,AW87,AZ87,BC87,BF87),5))/5</f>
        <v>142.85714285714286</v>
      </c>
      <c r="BH87" s="144">
        <v>81</v>
      </c>
      <c r="BI87" s="220"/>
      <c r="BJ87" s="248" t="s">
        <v>372</v>
      </c>
      <c r="BK87" s="172"/>
    </row>
    <row r="88" spans="1:63" ht="12" customHeight="1">
      <c r="A88" s="245" t="s">
        <v>201</v>
      </c>
      <c r="B88" s="185">
        <v>28541</v>
      </c>
      <c r="C88" s="150" t="s">
        <v>88</v>
      </c>
      <c r="D88" s="151"/>
      <c r="E88" s="150" t="s">
        <v>56</v>
      </c>
      <c r="F88" s="200" t="s">
        <v>310</v>
      </c>
      <c r="G88" s="155"/>
      <c r="H88" s="155"/>
      <c r="I88" s="191" t="s">
        <v>52</v>
      </c>
      <c r="J88" s="200" t="s">
        <v>69</v>
      </c>
      <c r="K88" s="180"/>
      <c r="L88" s="180"/>
      <c r="M88" s="227">
        <f aca="true" t="shared" si="60" ref="M88:M95">K88/23*1000</f>
        <v>0</v>
      </c>
      <c r="N88" s="180"/>
      <c r="O88" s="180"/>
      <c r="P88" s="180">
        <f aca="true" t="shared" si="61" ref="P88:P95">N88/23.6*1000</f>
        <v>0</v>
      </c>
      <c r="Q88" s="180"/>
      <c r="R88" s="180"/>
      <c r="S88" s="180">
        <f aca="true" t="shared" si="62" ref="S88:S95">Q88/27*1050</f>
        <v>0</v>
      </c>
      <c r="T88" s="162"/>
      <c r="U88" s="162"/>
      <c r="V88" s="227">
        <f>T88/T$6*1000</f>
        <v>0</v>
      </c>
      <c r="W88" s="162">
        <v>16</v>
      </c>
      <c r="X88" s="162"/>
      <c r="Y88" s="215">
        <f t="shared" si="57"/>
        <v>714.2857142857143</v>
      </c>
      <c r="Z88" s="180"/>
      <c r="AA88" s="180"/>
      <c r="AB88" s="180">
        <f t="shared" si="58"/>
        <v>0</v>
      </c>
      <c r="AC88" s="180"/>
      <c r="AD88" s="180"/>
      <c r="AE88" s="180">
        <f aca="true" t="shared" si="63" ref="AE88:AE95">AC88/AC$6*1050</f>
        <v>0</v>
      </c>
      <c r="AF88" s="180"/>
      <c r="AG88" s="180"/>
      <c r="AH88" s="180">
        <f aca="true" t="shared" si="64" ref="AH88:AH95">AF88/AF$6*1050</f>
        <v>0</v>
      </c>
      <c r="AI88" s="180"/>
      <c r="AJ88" s="180"/>
      <c r="AK88" s="180">
        <f t="shared" si="59"/>
        <v>0</v>
      </c>
      <c r="AL88" s="180"/>
      <c r="AM88" s="180"/>
      <c r="AN88" s="264">
        <f t="shared" si="51"/>
        <v>0</v>
      </c>
      <c r="AO88" s="264"/>
      <c r="AP88" s="264"/>
      <c r="AQ88" s="264">
        <f t="shared" si="52"/>
        <v>0</v>
      </c>
      <c r="AR88" s="180"/>
      <c r="AS88" s="180"/>
      <c r="AT88" s="264">
        <f aca="true" t="shared" si="65" ref="AT88:AT95">AR88/23.2*1000</f>
        <v>0</v>
      </c>
      <c r="AU88" s="264"/>
      <c r="AV88" s="264"/>
      <c r="AW88" s="264">
        <f aca="true" t="shared" si="66" ref="AW88:AW95">AU88/23.2*1000</f>
        <v>0</v>
      </c>
      <c r="AX88" s="264"/>
      <c r="AY88" s="264"/>
      <c r="AZ88" s="264">
        <f t="shared" si="46"/>
        <v>0</v>
      </c>
      <c r="BA88" s="180"/>
      <c r="BB88" s="180"/>
      <c r="BC88" s="180"/>
      <c r="BD88" s="180"/>
      <c r="BE88" s="180"/>
      <c r="BF88" s="264"/>
      <c r="BG88" s="225">
        <f>(LARGE((M88,P88,S88,V88,Y88,AE88,AH88,AK88,AN88,AQ88,AT88,AW88,AZ88,BC88,BF88),1)+LARGE((M88,P88,S88,V88,Y88,AE88,AH88,AK88,AN88,AQ88,AT88,AZ88,BC88,BF88),2)+LARGE((M88,P88,S88,V88,Y88,AE88,AH88,AK88,AN88,AQ88,AT88,AW88,AZ88,BC88,BF88),3)+LARGE((M88,P88,S88,V88,Y88,AE88,AH88,AK88,AN88,AQ88,AT88,AW88,AZ88,BC88,BF88),4)+LARGE((M88,P88,S88,V88,Y88,AE88,AH88,AK88,AN88,AQ88,AT88,AW88,AZ88,BC88,BF88),5))/5</f>
        <v>142.85714285714286</v>
      </c>
      <c r="BH88" s="144">
        <v>82</v>
      </c>
      <c r="BI88" s="178"/>
      <c r="BJ88" s="245" t="s">
        <v>201</v>
      </c>
      <c r="BK88" s="171"/>
    </row>
    <row r="89" spans="1:69" ht="12" customHeight="1">
      <c r="A89" s="243" t="s">
        <v>83</v>
      </c>
      <c r="B89" s="183">
        <v>23333</v>
      </c>
      <c r="C89" s="203" t="s">
        <v>47</v>
      </c>
      <c r="D89" s="156"/>
      <c r="E89" s="203" t="s">
        <v>56</v>
      </c>
      <c r="F89" s="161" t="s">
        <v>68</v>
      </c>
      <c r="G89" s="161" t="s">
        <v>117</v>
      </c>
      <c r="H89" s="161"/>
      <c r="I89" s="161" t="s">
        <v>63</v>
      </c>
      <c r="J89" s="200" t="s">
        <v>339</v>
      </c>
      <c r="K89" s="180"/>
      <c r="L89" s="180"/>
      <c r="M89" s="227">
        <f t="shared" si="60"/>
        <v>0</v>
      </c>
      <c r="N89" s="180"/>
      <c r="O89" s="180"/>
      <c r="P89" s="180">
        <f t="shared" si="61"/>
        <v>0</v>
      </c>
      <c r="Q89" s="180"/>
      <c r="R89" s="180"/>
      <c r="S89" s="180">
        <f t="shared" si="62"/>
        <v>0</v>
      </c>
      <c r="T89" s="162">
        <v>18</v>
      </c>
      <c r="U89" s="162"/>
      <c r="V89" s="215">
        <f>T89/T$6*1000</f>
        <v>714.2857142857143</v>
      </c>
      <c r="W89" s="162"/>
      <c r="X89" s="162"/>
      <c r="Y89" s="227">
        <f t="shared" si="57"/>
        <v>0</v>
      </c>
      <c r="Z89" s="180"/>
      <c r="AA89" s="180"/>
      <c r="AB89" s="180">
        <f t="shared" si="58"/>
        <v>0</v>
      </c>
      <c r="AC89" s="180"/>
      <c r="AD89" s="180"/>
      <c r="AE89" s="180">
        <f t="shared" si="63"/>
        <v>0</v>
      </c>
      <c r="AF89" s="180"/>
      <c r="AG89" s="180"/>
      <c r="AH89" s="180">
        <f t="shared" si="64"/>
        <v>0</v>
      </c>
      <c r="AI89" s="180"/>
      <c r="AJ89" s="180"/>
      <c r="AK89" s="180">
        <f t="shared" si="59"/>
        <v>0</v>
      </c>
      <c r="AL89" s="180"/>
      <c r="AM89" s="180"/>
      <c r="AN89" s="264">
        <f t="shared" si="51"/>
        <v>0</v>
      </c>
      <c r="AO89" s="264"/>
      <c r="AP89" s="264"/>
      <c r="AQ89" s="264">
        <f t="shared" si="52"/>
        <v>0</v>
      </c>
      <c r="AR89" s="180"/>
      <c r="AS89" s="180"/>
      <c r="AT89" s="264">
        <f t="shared" si="65"/>
        <v>0</v>
      </c>
      <c r="AU89" s="264"/>
      <c r="AV89" s="264"/>
      <c r="AW89" s="264">
        <f t="shared" si="66"/>
        <v>0</v>
      </c>
      <c r="AX89" s="264"/>
      <c r="AY89" s="264"/>
      <c r="AZ89" s="264">
        <f t="shared" si="46"/>
        <v>0</v>
      </c>
      <c r="BA89" s="180"/>
      <c r="BB89" s="180"/>
      <c r="BC89" s="180"/>
      <c r="BD89" s="180"/>
      <c r="BE89" s="180"/>
      <c r="BF89" s="264"/>
      <c r="BG89" s="225">
        <f>(LARGE((M89,P89,S89,V89,Y89,AE89,AH89,AK89,AN89,AQ89,AT89,AW89,AZ89,BC89,BF89),1)+LARGE((M89,P89,S89,V89,Y89,AE89,AH89,AK89,AN89,AQ89,AT89,AZ89,BC89,BF89),2)+LARGE((M89,P89,S89,V89,Y89,AE89,AH89,AK89,AN89,AQ89,AT89,AW89,AZ89,BC89,BF89),3)+LARGE((M89,P89,S89,V89,Y89,AE89,AH89,AK89,AN89,AQ89,AT89,AW89,AZ89,BC89,BF89),4)+LARGE((M89,P89,S89,V89,Y89,AE89,AH89,AK89,AN89,AQ89,AT89,AW89,AZ89,BC89,BF89),5))/5</f>
        <v>142.85714285714286</v>
      </c>
      <c r="BH89" s="144">
        <v>83</v>
      </c>
      <c r="BI89" s="181"/>
      <c r="BJ89" s="243" t="s">
        <v>83</v>
      </c>
      <c r="BK89" s="166"/>
      <c r="BO89">
        <v>24</v>
      </c>
      <c r="BP89">
        <v>25</v>
      </c>
      <c r="BQ89" s="69">
        <f>BO89/BP89*1050</f>
        <v>1008</v>
      </c>
    </row>
    <row r="90" spans="1:63" ht="12" customHeight="1">
      <c r="A90" s="243" t="s">
        <v>67</v>
      </c>
      <c r="B90" s="183">
        <v>23348</v>
      </c>
      <c r="C90" s="203" t="s">
        <v>55</v>
      </c>
      <c r="D90" s="156"/>
      <c r="E90" s="203" t="s">
        <v>56</v>
      </c>
      <c r="F90" s="161" t="s">
        <v>68</v>
      </c>
      <c r="G90" s="161" t="s">
        <v>117</v>
      </c>
      <c r="H90" s="161"/>
      <c r="I90" s="161" t="s">
        <v>52</v>
      </c>
      <c r="J90" s="203" t="s">
        <v>53</v>
      </c>
      <c r="K90" s="180"/>
      <c r="L90" s="180"/>
      <c r="M90" s="227">
        <f t="shared" si="60"/>
        <v>0</v>
      </c>
      <c r="N90" s="180"/>
      <c r="O90" s="180"/>
      <c r="P90" s="180">
        <f t="shared" si="61"/>
        <v>0</v>
      </c>
      <c r="Q90" s="180"/>
      <c r="R90" s="180"/>
      <c r="S90" s="180">
        <f t="shared" si="62"/>
        <v>0</v>
      </c>
      <c r="T90" s="182">
        <v>23</v>
      </c>
      <c r="U90" s="180"/>
      <c r="V90" s="227">
        <v>0</v>
      </c>
      <c r="W90" s="162">
        <v>16</v>
      </c>
      <c r="X90" s="162"/>
      <c r="Y90" s="215">
        <f t="shared" si="57"/>
        <v>714.2857142857143</v>
      </c>
      <c r="Z90" s="180"/>
      <c r="AA90" s="180"/>
      <c r="AB90" s="180">
        <f t="shared" si="58"/>
        <v>0</v>
      </c>
      <c r="AC90" s="180"/>
      <c r="AD90" s="180"/>
      <c r="AE90" s="180">
        <f t="shared" si="63"/>
        <v>0</v>
      </c>
      <c r="AF90" s="180"/>
      <c r="AG90" s="180"/>
      <c r="AH90" s="180">
        <f t="shared" si="64"/>
        <v>0</v>
      </c>
      <c r="AI90" s="180"/>
      <c r="AJ90" s="180"/>
      <c r="AK90" s="180">
        <f t="shared" si="59"/>
        <v>0</v>
      </c>
      <c r="AL90" s="180"/>
      <c r="AM90" s="180"/>
      <c r="AN90" s="264">
        <f t="shared" si="51"/>
        <v>0</v>
      </c>
      <c r="AO90" s="264"/>
      <c r="AP90" s="264"/>
      <c r="AQ90" s="264">
        <f t="shared" si="52"/>
        <v>0</v>
      </c>
      <c r="AR90" s="180"/>
      <c r="AS90" s="180"/>
      <c r="AT90" s="264">
        <f t="shared" si="65"/>
        <v>0</v>
      </c>
      <c r="AU90" s="264"/>
      <c r="AV90" s="264"/>
      <c r="AW90" s="264">
        <f t="shared" si="66"/>
        <v>0</v>
      </c>
      <c r="AX90" s="264"/>
      <c r="AY90" s="264"/>
      <c r="AZ90" s="264">
        <f t="shared" si="46"/>
        <v>0</v>
      </c>
      <c r="BA90" s="180"/>
      <c r="BB90" s="180"/>
      <c r="BC90" s="180"/>
      <c r="BD90" s="180"/>
      <c r="BE90" s="180"/>
      <c r="BF90" s="264"/>
      <c r="BG90" s="225">
        <f>(LARGE((M90,P90,S90,V90,Y90,AE90,AH90,AK90,AN90,AQ90,AT90,AW90,AZ90,BC90,BF90),1)+LARGE((M90,P90,S90,V90,Y90,AE90,AH90,AK90,AN90,AQ90,AT90,AZ90,BC90,BF90),2)+LARGE((M90,P90,S90,V90,Y90,AE90,AH90,AK90,AN90,AQ90,AT90,AW90,AZ90,BC90,BF90),3)+LARGE((M90,P90,S90,V90,Y90,AE90,AH90,AK90,AN90,AQ90,AT90,AW90,AZ90,BC90,BF90),4)+LARGE((M90,P90,S90,V90,Y90,AE90,AH90,AK90,AN90,AQ90,AT90,AW90,AZ90,BC90,BF90),5))/5</f>
        <v>142.85714285714286</v>
      </c>
      <c r="BH90" s="144">
        <v>84</v>
      </c>
      <c r="BI90" s="207"/>
      <c r="BJ90" s="243" t="s">
        <v>67</v>
      </c>
      <c r="BK90" s="173"/>
    </row>
    <row r="91" spans="1:63" ht="12" customHeight="1">
      <c r="A91" s="245" t="s">
        <v>357</v>
      </c>
      <c r="B91" s="220"/>
      <c r="C91" s="220"/>
      <c r="D91" s="220"/>
      <c r="E91" s="220"/>
      <c r="F91" s="220"/>
      <c r="G91" s="220"/>
      <c r="H91" s="220"/>
      <c r="I91" s="220"/>
      <c r="J91" s="220"/>
      <c r="K91" s="206">
        <v>0</v>
      </c>
      <c r="L91" s="206"/>
      <c r="M91" s="227">
        <f t="shared" si="60"/>
        <v>0</v>
      </c>
      <c r="N91" s="220">
        <v>16</v>
      </c>
      <c r="O91" s="220">
        <v>117</v>
      </c>
      <c r="P91" s="216">
        <f t="shared" si="61"/>
        <v>677.9661016949152</v>
      </c>
      <c r="Q91" s="220"/>
      <c r="R91" s="220"/>
      <c r="S91" s="180">
        <f t="shared" si="62"/>
        <v>0</v>
      </c>
      <c r="T91" s="206"/>
      <c r="U91" s="220"/>
      <c r="V91" s="227">
        <f aca="true" t="shared" si="67" ref="V91:V103">T91/T$6*1000</f>
        <v>0</v>
      </c>
      <c r="W91" s="206"/>
      <c r="X91" s="206"/>
      <c r="Y91" s="227">
        <f t="shared" si="57"/>
        <v>0</v>
      </c>
      <c r="Z91" s="220"/>
      <c r="AA91" s="220"/>
      <c r="AB91" s="180">
        <f t="shared" si="58"/>
        <v>0</v>
      </c>
      <c r="AC91" s="220"/>
      <c r="AD91" s="220"/>
      <c r="AE91" s="180">
        <f t="shared" si="63"/>
        <v>0</v>
      </c>
      <c r="AF91" s="220"/>
      <c r="AG91" s="220"/>
      <c r="AH91" s="180">
        <f t="shared" si="64"/>
        <v>0</v>
      </c>
      <c r="AI91" s="220"/>
      <c r="AJ91" s="220"/>
      <c r="AK91" s="180">
        <f t="shared" si="59"/>
        <v>0</v>
      </c>
      <c r="AL91" s="206"/>
      <c r="AM91" s="220"/>
      <c r="AN91" s="264">
        <f t="shared" si="51"/>
        <v>0</v>
      </c>
      <c r="AO91" s="265"/>
      <c r="AP91" s="265"/>
      <c r="AQ91" s="264">
        <f t="shared" si="52"/>
        <v>0</v>
      </c>
      <c r="AR91" s="220"/>
      <c r="AS91" s="220"/>
      <c r="AT91" s="264">
        <f t="shared" si="65"/>
        <v>0</v>
      </c>
      <c r="AU91" s="265"/>
      <c r="AV91" s="265"/>
      <c r="AW91" s="264">
        <f t="shared" si="66"/>
        <v>0</v>
      </c>
      <c r="AX91" s="265"/>
      <c r="AY91" s="265"/>
      <c r="AZ91" s="264">
        <f t="shared" si="46"/>
        <v>0</v>
      </c>
      <c r="BA91" s="206"/>
      <c r="BB91" s="206"/>
      <c r="BC91" s="180"/>
      <c r="BD91" s="206"/>
      <c r="BE91" s="206"/>
      <c r="BF91" s="264"/>
      <c r="BG91" s="225">
        <f>(LARGE((M91,P91,S91,V91,Y91,AE91,AH91,AK91,AN91,AQ91,AT91,AW91,AZ91,BC91,BF91),1)+LARGE((M91,P91,S91,V91,Y91,AE91,AH91,AK91,AN91,AQ91,AT91,AZ91,BC91,BF91),2)+LARGE((M91,P91,S91,V91,Y91,AE91,AH91,AK91,AN91,AQ91,AT91,AW91,AZ91,BC91,BF91),3)+LARGE((M91,P91,S91,V91,Y91,AE91,AH91,AK91,AN91,AQ91,AT91,AW91,AZ91,BC91,BF91),4)+LARGE((M91,P91,S91,V91,Y91,AE91,AH91,AK91,AN91,AQ91,AT91,AW91,AZ91,BC91,BF91),5))/5</f>
        <v>135.59322033898303</v>
      </c>
      <c r="BH91" s="144">
        <v>85</v>
      </c>
      <c r="BI91" s="220"/>
      <c r="BJ91" s="245" t="s">
        <v>357</v>
      </c>
      <c r="BK91" s="169"/>
    </row>
    <row r="92" spans="1:63" ht="12" customHeight="1">
      <c r="A92" s="243" t="s">
        <v>169</v>
      </c>
      <c r="B92" s="145">
        <v>28688</v>
      </c>
      <c r="C92" s="202" t="s">
        <v>47</v>
      </c>
      <c r="D92" s="146"/>
      <c r="E92" s="202" t="s">
        <v>56</v>
      </c>
      <c r="F92" s="147" t="s">
        <v>68</v>
      </c>
      <c r="G92" s="147"/>
      <c r="H92" s="147" t="s">
        <v>117</v>
      </c>
      <c r="I92" s="147" t="s">
        <v>63</v>
      </c>
      <c r="J92" s="147" t="s">
        <v>69</v>
      </c>
      <c r="K92" s="180"/>
      <c r="L92" s="180"/>
      <c r="M92" s="227">
        <f t="shared" si="60"/>
        <v>0</v>
      </c>
      <c r="N92" s="180"/>
      <c r="O92" s="180"/>
      <c r="P92" s="180">
        <f t="shared" si="61"/>
        <v>0</v>
      </c>
      <c r="Q92" s="180"/>
      <c r="R92" s="180"/>
      <c r="S92" s="180">
        <f t="shared" si="62"/>
        <v>0</v>
      </c>
      <c r="T92" s="162"/>
      <c r="U92" s="162"/>
      <c r="V92" s="227">
        <f t="shared" si="67"/>
        <v>0</v>
      </c>
      <c r="W92" s="162">
        <v>15</v>
      </c>
      <c r="X92" s="162"/>
      <c r="Y92" s="215">
        <f t="shared" si="57"/>
        <v>669.6428571428572</v>
      </c>
      <c r="Z92" s="180"/>
      <c r="AA92" s="180"/>
      <c r="AB92" s="180">
        <f t="shared" si="58"/>
        <v>0</v>
      </c>
      <c r="AC92" s="180"/>
      <c r="AD92" s="180"/>
      <c r="AE92" s="180">
        <f t="shared" si="63"/>
        <v>0</v>
      </c>
      <c r="AF92" s="180"/>
      <c r="AG92" s="180"/>
      <c r="AH92" s="180">
        <f t="shared" si="64"/>
        <v>0</v>
      </c>
      <c r="AI92" s="180"/>
      <c r="AJ92" s="180"/>
      <c r="AK92" s="180">
        <f t="shared" si="59"/>
        <v>0</v>
      </c>
      <c r="AL92" s="180"/>
      <c r="AM92" s="180"/>
      <c r="AN92" s="264">
        <f t="shared" si="51"/>
        <v>0</v>
      </c>
      <c r="AO92" s="264"/>
      <c r="AP92" s="264"/>
      <c r="AQ92" s="264">
        <f t="shared" si="52"/>
        <v>0</v>
      </c>
      <c r="AR92" s="180"/>
      <c r="AS92" s="180"/>
      <c r="AT92" s="264">
        <f t="shared" si="65"/>
        <v>0</v>
      </c>
      <c r="AU92" s="264"/>
      <c r="AV92" s="264"/>
      <c r="AW92" s="264">
        <f t="shared" si="66"/>
        <v>0</v>
      </c>
      <c r="AX92" s="264"/>
      <c r="AY92" s="264"/>
      <c r="AZ92" s="264">
        <f t="shared" si="46"/>
        <v>0</v>
      </c>
      <c r="BA92" s="180"/>
      <c r="BB92" s="180"/>
      <c r="BC92" s="180"/>
      <c r="BD92" s="180"/>
      <c r="BE92" s="180"/>
      <c r="BF92" s="264"/>
      <c r="BG92" s="225">
        <f>(LARGE((M92,P92,S92,V92,Y92,AE92,AH92,AK92,AN92,AQ92,AT92,AW92,AZ92,BC92,BF92),1)+LARGE((M92,P92,S92,V92,Y92,AE92,AH92,AK92,AN92,AQ92,AT92,AZ92,BC92,BF92),2)+LARGE((M92,P92,S92,V92,Y92,AE92,AH92,AK92,AN92,AQ92,AT92,AW92,AZ92,BC92,BF92),3)+LARGE((M92,P92,S92,V92,Y92,AE92,AH92,AK92,AN92,AQ92,AT92,AW92,AZ92,BC92,BF92),4)+LARGE((M92,P92,S92,V92,Y92,AE92,AH92,AK92,AN92,AQ92,AT92,AW92,AZ92,BC92,BF92),5))/5</f>
        <v>133.92857142857144</v>
      </c>
      <c r="BH92" s="144">
        <v>86</v>
      </c>
      <c r="BI92" s="181"/>
      <c r="BJ92" s="243" t="s">
        <v>169</v>
      </c>
      <c r="BK92" s="166"/>
    </row>
    <row r="93" spans="1:63" ht="12" customHeight="1">
      <c r="A93" s="245" t="s">
        <v>352</v>
      </c>
      <c r="B93" s="220"/>
      <c r="C93" s="220"/>
      <c r="D93" s="220"/>
      <c r="E93" s="220"/>
      <c r="F93" s="220"/>
      <c r="G93" s="220"/>
      <c r="H93" s="220"/>
      <c r="I93" s="220"/>
      <c r="J93" s="220"/>
      <c r="K93" s="206">
        <v>15</v>
      </c>
      <c r="L93" s="206">
        <v>163</v>
      </c>
      <c r="M93" s="215">
        <f t="shared" si="60"/>
        <v>652.1739130434783</v>
      </c>
      <c r="N93" s="220"/>
      <c r="O93" s="220"/>
      <c r="P93" s="180">
        <f t="shared" si="61"/>
        <v>0</v>
      </c>
      <c r="Q93" s="220"/>
      <c r="R93" s="220"/>
      <c r="S93" s="180">
        <f t="shared" si="62"/>
        <v>0</v>
      </c>
      <c r="T93" s="206"/>
      <c r="U93" s="220"/>
      <c r="V93" s="227">
        <f t="shared" si="67"/>
        <v>0</v>
      </c>
      <c r="W93" s="206"/>
      <c r="X93" s="206"/>
      <c r="Y93" s="227">
        <f t="shared" si="57"/>
        <v>0</v>
      </c>
      <c r="Z93" s="220"/>
      <c r="AA93" s="220"/>
      <c r="AB93" s="180">
        <f t="shared" si="58"/>
        <v>0</v>
      </c>
      <c r="AC93" s="220"/>
      <c r="AD93" s="220"/>
      <c r="AE93" s="180">
        <f t="shared" si="63"/>
        <v>0</v>
      </c>
      <c r="AF93" s="220"/>
      <c r="AG93" s="220"/>
      <c r="AH93" s="180">
        <f t="shared" si="64"/>
        <v>0</v>
      </c>
      <c r="AI93" s="220"/>
      <c r="AJ93" s="220"/>
      <c r="AK93" s="180">
        <f t="shared" si="59"/>
        <v>0</v>
      </c>
      <c r="AL93" s="206"/>
      <c r="AM93" s="220"/>
      <c r="AN93" s="264">
        <f t="shared" si="51"/>
        <v>0</v>
      </c>
      <c r="AO93" s="265"/>
      <c r="AP93" s="265"/>
      <c r="AQ93" s="264">
        <f t="shared" si="52"/>
        <v>0</v>
      </c>
      <c r="AR93" s="220"/>
      <c r="AS93" s="220"/>
      <c r="AT93" s="264">
        <f t="shared" si="65"/>
        <v>0</v>
      </c>
      <c r="AU93" s="265"/>
      <c r="AV93" s="265"/>
      <c r="AW93" s="264">
        <f t="shared" si="66"/>
        <v>0</v>
      </c>
      <c r="AX93" s="265"/>
      <c r="AY93" s="265"/>
      <c r="AZ93" s="264">
        <f t="shared" si="46"/>
        <v>0</v>
      </c>
      <c r="BA93" s="206"/>
      <c r="BB93" s="206"/>
      <c r="BC93" s="180"/>
      <c r="BD93" s="206"/>
      <c r="BE93" s="206"/>
      <c r="BF93" s="264"/>
      <c r="BG93" s="225">
        <f>(LARGE((M93,P93,S93,V93,Y93,AE93,AH93,AK93,AN93,AQ93,AT93,AW93,AZ93,BC93,BF93),1)+LARGE((M93,P93,S93,V93,Y93,AE93,AH93,AK93,AN93,AQ93,AT93,AZ93,BC93,BF93),2)+LARGE((M93,P93,S93,V93,Y93,AE93,AH93,AK93,AN93,AQ93,AT93,AW93,AZ93,BC93,BF93),3)+LARGE((M93,P93,S93,V93,Y93,AE93,AH93,AK93,AN93,AQ93,AT93,AW93,AZ93,BC93,BF93),4)+LARGE((M93,P93,S93,V93,Y93,AE93,AH93,AK93,AN93,AQ93,AT93,AW93,AZ93,BC93,BF93),5))/5</f>
        <v>130.43478260869566</v>
      </c>
      <c r="BH93" s="144">
        <v>87</v>
      </c>
      <c r="BI93" s="220"/>
      <c r="BJ93" s="245" t="s">
        <v>352</v>
      </c>
      <c r="BK93" s="167"/>
    </row>
    <row r="94" spans="1:63" ht="12" customHeight="1">
      <c r="A94" s="245" t="s">
        <v>238</v>
      </c>
      <c r="B94" s="195">
        <v>27536</v>
      </c>
      <c r="C94" s="196" t="s">
        <v>140</v>
      </c>
      <c r="D94" s="194"/>
      <c r="E94" s="196" t="s">
        <v>48</v>
      </c>
      <c r="F94" s="196"/>
      <c r="G94" s="152"/>
      <c r="H94" s="150"/>
      <c r="I94" s="147" t="s">
        <v>63</v>
      </c>
      <c r="J94" s="196" t="s">
        <v>112</v>
      </c>
      <c r="K94" s="180"/>
      <c r="L94" s="180"/>
      <c r="M94" s="227">
        <f t="shared" si="60"/>
        <v>0</v>
      </c>
      <c r="N94" s="180">
        <v>15</v>
      </c>
      <c r="O94" s="180">
        <v>106</v>
      </c>
      <c r="P94" s="216">
        <f t="shared" si="61"/>
        <v>635.593220338983</v>
      </c>
      <c r="Q94" s="180"/>
      <c r="R94" s="180"/>
      <c r="S94" s="180">
        <f t="shared" si="62"/>
        <v>0</v>
      </c>
      <c r="T94" s="180"/>
      <c r="U94" s="180"/>
      <c r="V94" s="227">
        <f t="shared" si="67"/>
        <v>0</v>
      </c>
      <c r="W94" s="180"/>
      <c r="X94" s="180"/>
      <c r="Y94" s="227">
        <f t="shared" si="57"/>
        <v>0</v>
      </c>
      <c r="Z94" s="180"/>
      <c r="AA94" s="180"/>
      <c r="AB94" s="180">
        <f t="shared" si="58"/>
        <v>0</v>
      </c>
      <c r="AC94" s="180"/>
      <c r="AD94" s="180"/>
      <c r="AE94" s="180">
        <f t="shared" si="63"/>
        <v>0</v>
      </c>
      <c r="AF94" s="180"/>
      <c r="AG94" s="180"/>
      <c r="AH94" s="180">
        <f t="shared" si="64"/>
        <v>0</v>
      </c>
      <c r="AI94" s="180"/>
      <c r="AJ94" s="180"/>
      <c r="AK94" s="180">
        <f t="shared" si="59"/>
        <v>0</v>
      </c>
      <c r="AL94" s="180"/>
      <c r="AM94" s="180"/>
      <c r="AN94" s="264">
        <f t="shared" si="51"/>
        <v>0</v>
      </c>
      <c r="AO94" s="264"/>
      <c r="AP94" s="264"/>
      <c r="AQ94" s="264">
        <f t="shared" si="52"/>
        <v>0</v>
      </c>
      <c r="AR94" s="180"/>
      <c r="AS94" s="180"/>
      <c r="AT94" s="264">
        <f t="shared" si="65"/>
        <v>0</v>
      </c>
      <c r="AU94" s="264"/>
      <c r="AV94" s="264"/>
      <c r="AW94" s="264">
        <f t="shared" si="66"/>
        <v>0</v>
      </c>
      <c r="AX94" s="264"/>
      <c r="AY94" s="264"/>
      <c r="AZ94" s="264">
        <f t="shared" si="46"/>
        <v>0</v>
      </c>
      <c r="BA94" s="180"/>
      <c r="BB94" s="180"/>
      <c r="BC94" s="180"/>
      <c r="BD94" s="180"/>
      <c r="BE94" s="180"/>
      <c r="BF94" s="264"/>
      <c r="BG94" s="225">
        <f>(LARGE((M94,P94,S94,V94,Y94,AE94,AH94,AK94,AN94,AQ94,AT94,AW94,AZ94,BC94,BF94),1)+LARGE((M94,P94,S94,V94,Y94,AE94,AH94,AK94,AN94,AQ94,AT94,AZ94,BC94,BF94),2)+LARGE((M94,P94,S94,V94,Y94,AE94,AH94,AK94,AN94,AQ94,AT94,AW94,AZ94,BC94,BF94),3)+LARGE((M94,P94,S94,V94,Y94,AE94,AH94,AK94,AN94,AQ94,AT94,AW94,AZ94,BC94,BF94),4)+LARGE((M94,P94,S94,V94,Y94,AE94,AH94,AK94,AN94,AQ94,AT94,AW94,AZ94,BC94,BF94),5))/5</f>
        <v>127.1186440677966</v>
      </c>
      <c r="BH94" s="144">
        <v>88</v>
      </c>
      <c r="BI94" s="181"/>
      <c r="BJ94" s="245" t="s">
        <v>238</v>
      </c>
      <c r="BK94" s="171"/>
    </row>
    <row r="95" spans="1:63" ht="12" customHeight="1">
      <c r="A95" s="245" t="s">
        <v>358</v>
      </c>
      <c r="B95" s="220"/>
      <c r="C95" s="220"/>
      <c r="D95" s="220"/>
      <c r="E95" s="220"/>
      <c r="F95" s="220"/>
      <c r="G95" s="220"/>
      <c r="H95" s="220"/>
      <c r="I95" s="220"/>
      <c r="J95" s="220"/>
      <c r="K95" s="206">
        <v>0</v>
      </c>
      <c r="L95" s="206"/>
      <c r="M95" s="227">
        <f t="shared" si="60"/>
        <v>0</v>
      </c>
      <c r="N95" s="220">
        <v>15</v>
      </c>
      <c r="O95" s="220">
        <v>47</v>
      </c>
      <c r="P95" s="216">
        <f t="shared" si="61"/>
        <v>635.593220338983</v>
      </c>
      <c r="Q95" s="220"/>
      <c r="R95" s="220"/>
      <c r="S95" s="180">
        <f t="shared" si="62"/>
        <v>0</v>
      </c>
      <c r="T95" s="206"/>
      <c r="U95" s="220"/>
      <c r="V95" s="227">
        <f t="shared" si="67"/>
        <v>0</v>
      </c>
      <c r="W95" s="206"/>
      <c r="X95" s="206"/>
      <c r="Y95" s="227">
        <f t="shared" si="57"/>
        <v>0</v>
      </c>
      <c r="Z95" s="220"/>
      <c r="AA95" s="220"/>
      <c r="AB95" s="180">
        <f t="shared" si="58"/>
        <v>0</v>
      </c>
      <c r="AC95" s="220"/>
      <c r="AD95" s="220"/>
      <c r="AE95" s="180">
        <f t="shared" si="63"/>
        <v>0</v>
      </c>
      <c r="AF95" s="220"/>
      <c r="AG95" s="220"/>
      <c r="AH95" s="180">
        <f t="shared" si="64"/>
        <v>0</v>
      </c>
      <c r="AI95" s="220"/>
      <c r="AJ95" s="220"/>
      <c r="AK95" s="180">
        <f t="shared" si="59"/>
        <v>0</v>
      </c>
      <c r="AL95" s="206"/>
      <c r="AM95" s="220"/>
      <c r="AN95" s="264">
        <f t="shared" si="51"/>
        <v>0</v>
      </c>
      <c r="AO95" s="265"/>
      <c r="AP95" s="265"/>
      <c r="AQ95" s="264">
        <f t="shared" si="52"/>
        <v>0</v>
      </c>
      <c r="AR95" s="220"/>
      <c r="AS95" s="220"/>
      <c r="AT95" s="264">
        <f t="shared" si="65"/>
        <v>0</v>
      </c>
      <c r="AU95" s="265"/>
      <c r="AV95" s="265"/>
      <c r="AW95" s="264">
        <f t="shared" si="66"/>
        <v>0</v>
      </c>
      <c r="AX95" s="265"/>
      <c r="AY95" s="265"/>
      <c r="AZ95" s="264">
        <f t="shared" si="46"/>
        <v>0</v>
      </c>
      <c r="BA95" s="206"/>
      <c r="BB95" s="206"/>
      <c r="BC95" s="180"/>
      <c r="BD95" s="206"/>
      <c r="BE95" s="206"/>
      <c r="BF95" s="264"/>
      <c r="BG95" s="225">
        <f>(LARGE((M95,P95,S95,V95,Y95,AE95,AH95,AK95,AN95,AQ95,AT95,AW95,AZ95,BC95,BF95),1)+LARGE((M95,P95,S95,V95,Y95,AE95,AH95,AK95,AN95,AQ95,AT95,AZ95,BC95,BF95),2)+LARGE((M95,P95,S95,V95,Y95,AE95,AH95,AK95,AN95,AQ95,AT95,AW95,AZ95,BC95,BF95),3)+LARGE((M95,P95,S95,V95,Y95,AE95,AH95,AK95,AN95,AQ95,AT95,AW95,AZ95,BC95,BF95),4)+LARGE((M95,P95,S95,V95,Y95,AE95,AH95,AK95,AN95,AQ95,AT95,AW95,AZ95,BC95,BF95),5))/5</f>
        <v>127.1186440677966</v>
      </c>
      <c r="BH95" s="144">
        <v>89</v>
      </c>
      <c r="BI95" s="220"/>
      <c r="BJ95" s="245" t="s">
        <v>358</v>
      </c>
      <c r="BK95" s="174"/>
    </row>
    <row r="96" spans="1:63" ht="14.25">
      <c r="A96" s="248" t="s">
        <v>378</v>
      </c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31"/>
      <c r="N96" s="220"/>
      <c r="O96" s="220"/>
      <c r="P96" s="231"/>
      <c r="Q96" s="220"/>
      <c r="R96" s="220"/>
      <c r="S96" s="206"/>
      <c r="T96" s="206">
        <v>16</v>
      </c>
      <c r="U96" s="220"/>
      <c r="V96" s="215">
        <f t="shared" si="67"/>
        <v>634.9206349206349</v>
      </c>
      <c r="W96" s="206"/>
      <c r="X96" s="220"/>
      <c r="Y96" s="227">
        <f t="shared" si="57"/>
        <v>0</v>
      </c>
      <c r="Z96" s="220"/>
      <c r="AA96" s="220"/>
      <c r="AB96" s="180">
        <f t="shared" si="58"/>
        <v>0</v>
      </c>
      <c r="AC96" s="220"/>
      <c r="AD96" s="220"/>
      <c r="AE96" s="206"/>
      <c r="AF96" s="220"/>
      <c r="AG96" s="220"/>
      <c r="AH96" s="206"/>
      <c r="AI96" s="220"/>
      <c r="AJ96" s="220"/>
      <c r="AK96" s="180">
        <f t="shared" si="59"/>
        <v>0</v>
      </c>
      <c r="AL96" s="206"/>
      <c r="AM96" s="220"/>
      <c r="AN96" s="264">
        <f t="shared" si="51"/>
        <v>0</v>
      </c>
      <c r="AO96" s="265"/>
      <c r="AP96" s="265"/>
      <c r="AQ96" s="264">
        <f t="shared" si="52"/>
        <v>0</v>
      </c>
      <c r="AR96" s="220"/>
      <c r="AS96" s="220"/>
      <c r="AT96" s="265"/>
      <c r="AU96" s="265"/>
      <c r="AV96" s="265"/>
      <c r="AW96" s="265">
        <v>0</v>
      </c>
      <c r="AX96" s="265"/>
      <c r="AY96" s="265"/>
      <c r="AZ96" s="264">
        <f t="shared" si="46"/>
        <v>0</v>
      </c>
      <c r="BA96" s="206"/>
      <c r="BB96" s="206"/>
      <c r="BC96" s="206"/>
      <c r="BD96" s="206"/>
      <c r="BE96" s="206"/>
      <c r="BF96" s="264"/>
      <c r="BG96" s="225">
        <f>(LARGE((M96,P96,S96,V96,Y96,AE96,AH96,AK96,AN96,AQ96,AT96,AW96,AZ96,BC96,BF96),1)+LARGE((M96,P96,S96,V96,Y96,AE96,AH96,AK96,AN96,AQ96,AT96,AZ96,BC96,BF96),2)+LARGE((M96,P96,S96,V96,Y96,AE96,AH96,AK96,AN96,AQ96,AT96,AW96,AZ96,BC96,BF96),3)+LARGE((M96,P96,S96,V96,Y96,AE96,AH96,AK96,AN96,AQ96,AT96,AW96,AZ96,BC96,BF96),4)+LARGE((M96,P96,S96,V96,Y96,AE96,AH96,AK96,AN96,AQ96,AT96,AW96,AZ96,BC96,BF96),5))/5</f>
        <v>126.98412698412699</v>
      </c>
      <c r="BH96" s="144">
        <v>90</v>
      </c>
      <c r="BI96" s="220"/>
      <c r="BJ96" s="248" t="s">
        <v>378</v>
      </c>
      <c r="BK96" s="169"/>
    </row>
    <row r="97" spans="1:69" ht="12" customHeight="1">
      <c r="A97" s="244" t="s">
        <v>248</v>
      </c>
      <c r="B97" s="183">
        <v>20408</v>
      </c>
      <c r="C97" s="203" t="s">
        <v>140</v>
      </c>
      <c r="D97" s="156"/>
      <c r="E97" s="186" t="s">
        <v>56</v>
      </c>
      <c r="F97" s="163" t="s">
        <v>68</v>
      </c>
      <c r="G97" s="163"/>
      <c r="H97" s="163"/>
      <c r="I97" s="155" t="s">
        <v>63</v>
      </c>
      <c r="J97" s="163" t="s">
        <v>69</v>
      </c>
      <c r="K97" s="180"/>
      <c r="L97" s="180"/>
      <c r="M97" s="227">
        <f aca="true" t="shared" si="68" ref="M97:M103">K97/23*1000</f>
        <v>0</v>
      </c>
      <c r="N97" s="180"/>
      <c r="O97" s="180"/>
      <c r="P97" s="180">
        <f aca="true" t="shared" si="69" ref="P97:P106">N97/23.6*1000</f>
        <v>0</v>
      </c>
      <c r="Q97" s="180"/>
      <c r="R97" s="180"/>
      <c r="S97" s="180">
        <f aca="true" t="shared" si="70" ref="S97:S106">Q97/27*1050</f>
        <v>0</v>
      </c>
      <c r="T97" s="162">
        <v>16</v>
      </c>
      <c r="U97" s="162"/>
      <c r="V97" s="215">
        <f t="shared" si="67"/>
        <v>634.9206349206349</v>
      </c>
      <c r="W97" s="162"/>
      <c r="X97" s="162"/>
      <c r="Y97" s="227">
        <f t="shared" si="57"/>
        <v>0</v>
      </c>
      <c r="Z97" s="180"/>
      <c r="AA97" s="180"/>
      <c r="AB97" s="180">
        <f t="shared" si="58"/>
        <v>0</v>
      </c>
      <c r="AC97" s="180"/>
      <c r="AD97" s="180"/>
      <c r="AE97" s="180">
        <f aca="true" t="shared" si="71" ref="AE97:AE103">AC97/AC$6*1050</f>
        <v>0</v>
      </c>
      <c r="AF97" s="180"/>
      <c r="AG97" s="180"/>
      <c r="AH97" s="180">
        <f aca="true" t="shared" si="72" ref="AH97:AH103">AF97/AF$6*1050</f>
        <v>0</v>
      </c>
      <c r="AI97" s="180"/>
      <c r="AJ97" s="180"/>
      <c r="AK97" s="180">
        <f t="shared" si="59"/>
        <v>0</v>
      </c>
      <c r="AL97" s="180"/>
      <c r="AM97" s="180"/>
      <c r="AN97" s="264">
        <f t="shared" si="51"/>
        <v>0</v>
      </c>
      <c r="AO97" s="264"/>
      <c r="AP97" s="264"/>
      <c r="AQ97" s="264">
        <f t="shared" si="52"/>
        <v>0</v>
      </c>
      <c r="AR97" s="180"/>
      <c r="AS97" s="180"/>
      <c r="AT97" s="264">
        <f aca="true" t="shared" si="73" ref="AT97:AT109">AR97/23.2*1000</f>
        <v>0</v>
      </c>
      <c r="AU97" s="264"/>
      <c r="AV97" s="264"/>
      <c r="AW97" s="264">
        <f aca="true" t="shared" si="74" ref="AW97:AW106">AU97/23.2*1000</f>
        <v>0</v>
      </c>
      <c r="AX97" s="264"/>
      <c r="AY97" s="264"/>
      <c r="AZ97" s="264">
        <f t="shared" si="46"/>
        <v>0</v>
      </c>
      <c r="BA97" s="180"/>
      <c r="BB97" s="180"/>
      <c r="BC97" s="180"/>
      <c r="BD97" s="180"/>
      <c r="BE97" s="180"/>
      <c r="BF97" s="264"/>
      <c r="BG97" s="225">
        <f>(LARGE((M97,P97,S97,V97,Y97,AE97,AH97,AK97,AN97,AQ97,AT97,AW97,AZ97,BC97,BF97),1)+LARGE((M97,P97,S97,V97,Y97,AE97,AH97,AK97,AN97,AQ97,AT97,AZ97,BC97,BF97),2)+LARGE((M97,P97,S97,V97,Y97,AE97,AH97,AK97,AN97,AQ97,AT97,AW97,AZ97,BC97,BF97),3)+LARGE((M97,P97,S97,V97,Y97,AE97,AH97,AK97,AN97,AQ97,AT97,AW97,AZ97,BC97,BF97),4)+LARGE((M97,P97,S97,V97,Y97,AE97,AH97,AK97,AN97,AQ97,AT97,AW97,AZ97,BC97,BF97),5))/5</f>
        <v>126.98412698412699</v>
      </c>
      <c r="BH97" s="144">
        <v>91</v>
      </c>
      <c r="BI97" s="178"/>
      <c r="BJ97" s="244" t="s">
        <v>248</v>
      </c>
      <c r="BK97" s="166"/>
      <c r="BO97">
        <v>30</v>
      </c>
      <c r="BP97">
        <v>31</v>
      </c>
      <c r="BQ97" s="69">
        <f>BO97/BP97*1050</f>
        <v>1016.1290322580645</v>
      </c>
    </row>
    <row r="98" spans="1:69" ht="12" customHeight="1">
      <c r="A98" s="245" t="s">
        <v>355</v>
      </c>
      <c r="B98" s="220"/>
      <c r="C98" s="220"/>
      <c r="D98" s="220"/>
      <c r="E98" s="220"/>
      <c r="F98" s="220"/>
      <c r="G98" s="220"/>
      <c r="H98" s="220"/>
      <c r="I98" s="220"/>
      <c r="J98" s="220"/>
      <c r="K98" s="206">
        <v>6</v>
      </c>
      <c r="L98" s="206">
        <v>240</v>
      </c>
      <c r="M98" s="215">
        <f t="shared" si="68"/>
        <v>260.8695652173913</v>
      </c>
      <c r="N98" s="220">
        <v>8</v>
      </c>
      <c r="O98" s="220">
        <v>110</v>
      </c>
      <c r="P98" s="216">
        <f t="shared" si="69"/>
        <v>338.9830508474576</v>
      </c>
      <c r="Q98" s="220"/>
      <c r="R98" s="220"/>
      <c r="S98" s="180">
        <f t="shared" si="70"/>
        <v>0</v>
      </c>
      <c r="T98" s="206"/>
      <c r="U98" s="220"/>
      <c r="V98" s="227">
        <f t="shared" si="67"/>
        <v>0</v>
      </c>
      <c r="W98" s="206"/>
      <c r="X98" s="206"/>
      <c r="Y98" s="227">
        <f t="shared" si="57"/>
        <v>0</v>
      </c>
      <c r="Z98" s="220"/>
      <c r="AA98" s="220"/>
      <c r="AB98" s="180">
        <f t="shared" si="58"/>
        <v>0</v>
      </c>
      <c r="AC98" s="220"/>
      <c r="AD98" s="220"/>
      <c r="AE98" s="180">
        <f t="shared" si="71"/>
        <v>0</v>
      </c>
      <c r="AF98" s="220"/>
      <c r="AG98" s="220"/>
      <c r="AH98" s="180">
        <f t="shared" si="72"/>
        <v>0</v>
      </c>
      <c r="AI98" s="220"/>
      <c r="AJ98" s="220"/>
      <c r="AK98" s="180">
        <f t="shared" si="59"/>
        <v>0</v>
      </c>
      <c r="AL98" s="206"/>
      <c r="AM98" s="220"/>
      <c r="AN98" s="264">
        <f t="shared" si="51"/>
        <v>0</v>
      </c>
      <c r="AO98" s="265"/>
      <c r="AP98" s="265"/>
      <c r="AQ98" s="264">
        <f t="shared" si="52"/>
        <v>0</v>
      </c>
      <c r="AR98" s="220"/>
      <c r="AS98" s="220"/>
      <c r="AT98" s="264">
        <f t="shared" si="73"/>
        <v>0</v>
      </c>
      <c r="AU98" s="265"/>
      <c r="AV98" s="265"/>
      <c r="AW98" s="264">
        <f t="shared" si="74"/>
        <v>0</v>
      </c>
      <c r="AX98" s="265"/>
      <c r="AY98" s="265"/>
      <c r="AZ98" s="264">
        <f t="shared" si="46"/>
        <v>0</v>
      </c>
      <c r="BA98" s="206"/>
      <c r="BB98" s="206"/>
      <c r="BC98" s="180"/>
      <c r="BD98" s="206"/>
      <c r="BE98" s="206"/>
      <c r="BF98" s="264"/>
      <c r="BG98" s="225">
        <f>(LARGE((M98,P98,S98,V98,Y98,AE98,AH98,AK98,AN98,AQ98,AT98,AW98,AZ98,BC98,BF98),1)+LARGE((M98,P98,S98,V98,Y98,AE98,AH98,AK98,AN98,AQ98,AT98,AZ98,BC98,BF98),2)+LARGE((M98,P98,S98,V98,Y98,AE98,AH98,AK98,AN98,AQ98,AT98,AW98,AZ98,BC98,BF98),3)+LARGE((M98,P98,S98,V98,Y98,AE98,AH98,AK98,AN98,AQ98,AT98,AW98,AZ98,BC98,BF98),4)+LARGE((M98,P98,S98,V98,Y98,AE98,AH98,AK98,AN98,AQ98,AT98,AW98,AZ98,BC98,BF98),5))/5</f>
        <v>119.97052321296978</v>
      </c>
      <c r="BH98" s="144">
        <v>92</v>
      </c>
      <c r="BI98" s="220"/>
      <c r="BJ98" s="245" t="s">
        <v>355</v>
      </c>
      <c r="BK98" s="166"/>
      <c r="BO98">
        <v>35</v>
      </c>
      <c r="BP98">
        <v>36</v>
      </c>
      <c r="BQ98" s="69">
        <f>BO98/BP98*1050</f>
        <v>1020.8333333333334</v>
      </c>
    </row>
    <row r="99" spans="1:69" ht="12" customHeight="1">
      <c r="A99" s="245" t="s">
        <v>359</v>
      </c>
      <c r="B99" s="220"/>
      <c r="C99" s="220"/>
      <c r="D99" s="220"/>
      <c r="E99" s="220"/>
      <c r="F99" s="220"/>
      <c r="G99" s="220"/>
      <c r="H99" s="220"/>
      <c r="I99" s="220"/>
      <c r="J99" s="220"/>
      <c r="K99" s="206">
        <v>0</v>
      </c>
      <c r="L99" s="206"/>
      <c r="M99" s="227">
        <f t="shared" si="68"/>
        <v>0</v>
      </c>
      <c r="N99" s="220">
        <v>14</v>
      </c>
      <c r="O99" s="220">
        <v>109</v>
      </c>
      <c r="P99" s="216">
        <f t="shared" si="69"/>
        <v>593.2203389830509</v>
      </c>
      <c r="Q99" s="220"/>
      <c r="R99" s="220"/>
      <c r="S99" s="180">
        <f t="shared" si="70"/>
        <v>0</v>
      </c>
      <c r="T99" s="206"/>
      <c r="U99" s="220"/>
      <c r="V99" s="227">
        <f t="shared" si="67"/>
        <v>0</v>
      </c>
      <c r="W99" s="206"/>
      <c r="X99" s="206"/>
      <c r="Y99" s="227">
        <f t="shared" si="57"/>
        <v>0</v>
      </c>
      <c r="Z99" s="220"/>
      <c r="AA99" s="220"/>
      <c r="AB99" s="180">
        <f t="shared" si="58"/>
        <v>0</v>
      </c>
      <c r="AC99" s="220"/>
      <c r="AD99" s="220"/>
      <c r="AE99" s="180">
        <f t="shared" si="71"/>
        <v>0</v>
      </c>
      <c r="AF99" s="220"/>
      <c r="AG99" s="220"/>
      <c r="AH99" s="180">
        <f t="shared" si="72"/>
        <v>0</v>
      </c>
      <c r="AI99" s="220"/>
      <c r="AJ99" s="220"/>
      <c r="AK99" s="180">
        <f t="shared" si="59"/>
        <v>0</v>
      </c>
      <c r="AL99" s="206"/>
      <c r="AM99" s="220"/>
      <c r="AN99" s="264">
        <f t="shared" si="51"/>
        <v>0</v>
      </c>
      <c r="AO99" s="265"/>
      <c r="AP99" s="265"/>
      <c r="AQ99" s="264">
        <f t="shared" si="52"/>
        <v>0</v>
      </c>
      <c r="AR99" s="220"/>
      <c r="AS99" s="220"/>
      <c r="AT99" s="264">
        <f t="shared" si="73"/>
        <v>0</v>
      </c>
      <c r="AU99" s="265"/>
      <c r="AV99" s="265"/>
      <c r="AW99" s="264">
        <f t="shared" si="74"/>
        <v>0</v>
      </c>
      <c r="AX99" s="265"/>
      <c r="AY99" s="265"/>
      <c r="AZ99" s="264">
        <f t="shared" si="46"/>
        <v>0</v>
      </c>
      <c r="BA99" s="206"/>
      <c r="BB99" s="206"/>
      <c r="BC99" s="180"/>
      <c r="BD99" s="206"/>
      <c r="BE99" s="206"/>
      <c r="BF99" s="264"/>
      <c r="BG99" s="225">
        <f>(LARGE((M99,P99,S99,V99,Y99,AE99,AH99,AK99,AN99,AQ99,AT99,AW99,AZ99,BC99,BF99),1)+LARGE((M99,P99,S99,V99,Y99,AE99,AH99,AK99,AN99,AQ99,AT99,AZ99,BC99,BF99),2)+LARGE((M99,P99,S99,V99,Y99,AE99,AH99,AK99,AN99,AQ99,AT99,AW99,AZ99,BC99,BF99),3)+LARGE((M99,P99,S99,V99,Y99,AE99,AH99,AK99,AN99,AQ99,AT99,AW99,AZ99,BC99,BF99),4)+LARGE((M99,P99,S99,V99,Y99,AE99,AH99,AK99,AN99,AQ99,AT99,AW99,AZ99,BC99,BF99),5))/5</f>
        <v>118.64406779661017</v>
      </c>
      <c r="BH99" s="144">
        <v>93</v>
      </c>
      <c r="BI99" s="220"/>
      <c r="BJ99" s="245" t="s">
        <v>359</v>
      </c>
      <c r="BK99" s="169"/>
      <c r="BO99">
        <v>33</v>
      </c>
      <c r="BP99">
        <v>34</v>
      </c>
      <c r="BQ99" s="69">
        <f>BO99/BP99*1050</f>
        <v>1019.1176470588235</v>
      </c>
    </row>
    <row r="100" spans="1:63" ht="12" customHeight="1">
      <c r="A100" s="250" t="s">
        <v>285</v>
      </c>
      <c r="B100" s="185">
        <v>38456</v>
      </c>
      <c r="C100" s="150" t="s">
        <v>88</v>
      </c>
      <c r="D100" s="151"/>
      <c r="E100" s="150" t="s">
        <v>106</v>
      </c>
      <c r="F100" s="150" t="s">
        <v>249</v>
      </c>
      <c r="G100" s="150" t="s">
        <v>301</v>
      </c>
      <c r="H100" s="155" t="s">
        <v>119</v>
      </c>
      <c r="I100" s="155" t="s">
        <v>52</v>
      </c>
      <c r="J100" s="150" t="s">
        <v>300</v>
      </c>
      <c r="K100" s="154"/>
      <c r="L100" s="154"/>
      <c r="M100" s="227">
        <f t="shared" si="68"/>
        <v>0</v>
      </c>
      <c r="N100" s="149"/>
      <c r="O100" s="149"/>
      <c r="P100" s="180">
        <f t="shared" si="69"/>
        <v>0</v>
      </c>
      <c r="Q100" s="180"/>
      <c r="R100" s="180"/>
      <c r="S100" s="180">
        <f t="shared" si="70"/>
        <v>0</v>
      </c>
      <c r="T100" s="162"/>
      <c r="U100" s="162"/>
      <c r="V100" s="227">
        <f t="shared" si="67"/>
        <v>0</v>
      </c>
      <c r="W100" s="162"/>
      <c r="X100" s="162"/>
      <c r="Y100" s="227">
        <f t="shared" si="57"/>
        <v>0</v>
      </c>
      <c r="Z100" s="180"/>
      <c r="AA100" s="180"/>
      <c r="AB100" s="180">
        <f t="shared" si="58"/>
        <v>0</v>
      </c>
      <c r="AC100" s="149"/>
      <c r="AD100" s="149"/>
      <c r="AE100" s="180">
        <f t="shared" si="71"/>
        <v>0</v>
      </c>
      <c r="AF100" s="149"/>
      <c r="AG100" s="149"/>
      <c r="AH100" s="180">
        <f t="shared" si="72"/>
        <v>0</v>
      </c>
      <c r="AI100" s="149"/>
      <c r="AJ100" s="149"/>
      <c r="AK100" s="180">
        <f t="shared" si="59"/>
        <v>0</v>
      </c>
      <c r="AL100" s="154">
        <v>15</v>
      </c>
      <c r="AM100" s="149"/>
      <c r="AN100" s="270">
        <f t="shared" si="51"/>
        <v>590.5511811023623</v>
      </c>
      <c r="AO100" s="266"/>
      <c r="AP100" s="266"/>
      <c r="AQ100" s="264">
        <f t="shared" si="52"/>
        <v>0</v>
      </c>
      <c r="AR100" s="149"/>
      <c r="AS100" s="149"/>
      <c r="AT100" s="264">
        <f t="shared" si="73"/>
        <v>0</v>
      </c>
      <c r="AU100" s="266"/>
      <c r="AV100" s="266"/>
      <c r="AW100" s="264">
        <f t="shared" si="74"/>
        <v>0</v>
      </c>
      <c r="AX100" s="266"/>
      <c r="AY100" s="266"/>
      <c r="AZ100" s="264">
        <f t="shared" si="46"/>
        <v>0</v>
      </c>
      <c r="BA100" s="154"/>
      <c r="BB100" s="154"/>
      <c r="BC100" s="180"/>
      <c r="BD100" s="154"/>
      <c r="BE100" s="154"/>
      <c r="BF100" s="264"/>
      <c r="BG100" s="225">
        <f>(LARGE((M100,P100,S100,V100,Y100,AE100,AH100,AK100,AN100,AQ100,AT100,AW100,AZ100,BC100,BF100),1)+LARGE((M100,P100,S100,V100,Y100,AE100,AH100,AK100,AN100,AQ100,AT100,AZ100,BC100,BF100),2)+LARGE((M100,P100,S100,V100,Y100,AE100,AH100,AK100,AN100,AQ100,AT100,AW100,AZ100,BC100,BF100),3)+LARGE((M100,P100,S100,V100,Y100,AE100,AH100,AK100,AN100,AQ100,AT100,AW100,AZ100,BC100,BF100),4)+LARGE((M100,P100,S100,V100,Y100,AE100,AH100,AK100,AN100,AQ100,AT100,AW100,AZ100,BC100,BF100),5))/5</f>
        <v>118.11023622047246</v>
      </c>
      <c r="BH100" s="144">
        <v>94</v>
      </c>
      <c r="BI100" s="149"/>
      <c r="BJ100" s="250" t="s">
        <v>285</v>
      </c>
      <c r="BK100" s="174"/>
    </row>
    <row r="101" spans="1:63" ht="12" customHeight="1">
      <c r="A101" s="248" t="s">
        <v>296</v>
      </c>
      <c r="B101" s="185">
        <v>38898</v>
      </c>
      <c r="C101" s="150" t="s">
        <v>135</v>
      </c>
      <c r="D101" s="151"/>
      <c r="E101" s="150" t="s">
        <v>48</v>
      </c>
      <c r="F101" s="150"/>
      <c r="G101" s="150" t="s">
        <v>108</v>
      </c>
      <c r="H101" s="155"/>
      <c r="I101" s="191" t="s">
        <v>52</v>
      </c>
      <c r="J101" s="150" t="s">
        <v>326</v>
      </c>
      <c r="K101" s="180">
        <v>13</v>
      </c>
      <c r="L101" s="180">
        <v>15</v>
      </c>
      <c r="M101" s="215">
        <f t="shared" si="68"/>
        <v>565.2173913043478</v>
      </c>
      <c r="N101" s="180"/>
      <c r="O101" s="180"/>
      <c r="P101" s="180">
        <f t="shared" si="69"/>
        <v>0</v>
      </c>
      <c r="Q101" s="180"/>
      <c r="R101" s="180"/>
      <c r="S101" s="180">
        <f t="shared" si="70"/>
        <v>0</v>
      </c>
      <c r="T101" s="180"/>
      <c r="U101" s="180"/>
      <c r="V101" s="227">
        <f t="shared" si="67"/>
        <v>0</v>
      </c>
      <c r="W101" s="180"/>
      <c r="X101" s="180"/>
      <c r="Y101" s="227">
        <f t="shared" si="57"/>
        <v>0</v>
      </c>
      <c r="Z101" s="180"/>
      <c r="AA101" s="180"/>
      <c r="AB101" s="180">
        <f t="shared" si="58"/>
        <v>0</v>
      </c>
      <c r="AC101" s="180"/>
      <c r="AD101" s="180"/>
      <c r="AE101" s="180">
        <f t="shared" si="71"/>
        <v>0</v>
      </c>
      <c r="AF101" s="180"/>
      <c r="AG101" s="180"/>
      <c r="AH101" s="180">
        <f t="shared" si="72"/>
        <v>0</v>
      </c>
      <c r="AI101" s="180"/>
      <c r="AJ101" s="180"/>
      <c r="AK101" s="180">
        <f t="shared" si="59"/>
        <v>0</v>
      </c>
      <c r="AL101" s="180"/>
      <c r="AM101" s="180"/>
      <c r="AN101" s="264">
        <f t="shared" si="51"/>
        <v>0</v>
      </c>
      <c r="AO101" s="264"/>
      <c r="AP101" s="264"/>
      <c r="AQ101" s="264">
        <f t="shared" si="52"/>
        <v>0</v>
      </c>
      <c r="AR101" s="180"/>
      <c r="AS101" s="180"/>
      <c r="AT101" s="264">
        <f t="shared" si="73"/>
        <v>0</v>
      </c>
      <c r="AU101" s="264"/>
      <c r="AV101" s="264"/>
      <c r="AW101" s="264">
        <f t="shared" si="74"/>
        <v>0</v>
      </c>
      <c r="AX101" s="264"/>
      <c r="AY101" s="264"/>
      <c r="AZ101" s="264">
        <f t="shared" si="46"/>
        <v>0</v>
      </c>
      <c r="BA101" s="180"/>
      <c r="BB101" s="180"/>
      <c r="BC101" s="180"/>
      <c r="BD101" s="180"/>
      <c r="BE101" s="180"/>
      <c r="BF101" s="264"/>
      <c r="BG101" s="225">
        <f>(LARGE((M101,P101,S101,V101,Y101,AE101,AH101,AK101,AN101,AQ101,AT101,AW101,AZ101,BC101,BF101),1)+LARGE((M101,P101,S101,V101,Y101,AE101,AH101,AK101,AN101,AQ101,AT101,AZ101,BC101,BF101),2)+LARGE((M101,P101,S101,V101,Y101,AE101,AH101,AK101,AN101,AQ101,AT101,AW101,AZ101,BC101,BF101),3)+LARGE((M101,P101,S101,V101,Y101,AE101,AH101,AK101,AN101,AQ101,AT101,AW101,AZ101,BC101,BF101),4)+LARGE((M101,P101,S101,V101,Y101,AE101,AH101,AK101,AN101,AQ101,AT101,AW101,AZ101,BC101,BF101),5))/5</f>
        <v>113.04347826086955</v>
      </c>
      <c r="BH101" s="144">
        <v>95</v>
      </c>
      <c r="BI101" s="178"/>
      <c r="BJ101" s="248" t="s">
        <v>296</v>
      </c>
      <c r="BK101" s="172"/>
    </row>
    <row r="102" spans="1:63" ht="12" customHeight="1">
      <c r="A102" s="244" t="s">
        <v>247</v>
      </c>
      <c r="B102" s="183">
        <v>19288</v>
      </c>
      <c r="C102" s="203" t="s">
        <v>88</v>
      </c>
      <c r="D102" s="156"/>
      <c r="E102" s="186" t="s">
        <v>56</v>
      </c>
      <c r="F102" s="163" t="s">
        <v>252</v>
      </c>
      <c r="G102" s="163"/>
      <c r="H102" s="164"/>
      <c r="I102" s="155" t="s">
        <v>52</v>
      </c>
      <c r="J102" s="163" t="s">
        <v>87</v>
      </c>
      <c r="K102" s="180"/>
      <c r="L102" s="180"/>
      <c r="M102" s="227">
        <f t="shared" si="68"/>
        <v>0</v>
      </c>
      <c r="N102" s="180"/>
      <c r="O102" s="180"/>
      <c r="P102" s="180">
        <f t="shared" si="69"/>
        <v>0</v>
      </c>
      <c r="Q102" s="180"/>
      <c r="R102" s="180"/>
      <c r="S102" s="180">
        <f t="shared" si="70"/>
        <v>0</v>
      </c>
      <c r="T102" s="162">
        <v>14</v>
      </c>
      <c r="U102" s="162"/>
      <c r="V102" s="215">
        <f t="shared" si="67"/>
        <v>555.5555555555555</v>
      </c>
      <c r="W102" s="162"/>
      <c r="X102" s="162"/>
      <c r="Y102" s="227">
        <f t="shared" si="57"/>
        <v>0</v>
      </c>
      <c r="Z102" s="180"/>
      <c r="AA102" s="180"/>
      <c r="AB102" s="180">
        <f t="shared" si="58"/>
        <v>0</v>
      </c>
      <c r="AC102" s="180"/>
      <c r="AD102" s="180"/>
      <c r="AE102" s="180">
        <f t="shared" si="71"/>
        <v>0</v>
      </c>
      <c r="AF102" s="180"/>
      <c r="AG102" s="180"/>
      <c r="AH102" s="180">
        <f t="shared" si="72"/>
        <v>0</v>
      </c>
      <c r="AI102" s="180"/>
      <c r="AJ102" s="180"/>
      <c r="AK102" s="180">
        <f t="shared" si="59"/>
        <v>0</v>
      </c>
      <c r="AL102" s="180"/>
      <c r="AM102" s="180"/>
      <c r="AN102" s="264">
        <f t="shared" si="51"/>
        <v>0</v>
      </c>
      <c r="AO102" s="264"/>
      <c r="AP102" s="264"/>
      <c r="AQ102" s="264">
        <f t="shared" si="52"/>
        <v>0</v>
      </c>
      <c r="AR102" s="180"/>
      <c r="AS102" s="180"/>
      <c r="AT102" s="264">
        <f t="shared" si="73"/>
        <v>0</v>
      </c>
      <c r="AU102" s="264"/>
      <c r="AV102" s="264"/>
      <c r="AW102" s="264">
        <f t="shared" si="74"/>
        <v>0</v>
      </c>
      <c r="AX102" s="264"/>
      <c r="AY102" s="264"/>
      <c r="AZ102" s="264">
        <f t="shared" si="46"/>
        <v>0</v>
      </c>
      <c r="BA102" s="180"/>
      <c r="BB102" s="180"/>
      <c r="BC102" s="180"/>
      <c r="BD102" s="180"/>
      <c r="BE102" s="180"/>
      <c r="BF102" s="264"/>
      <c r="BG102" s="225">
        <f>(LARGE((M102,P102,S102,V102,Y102,AE102,AH102,AK102,AN102,AQ102,AT102,AW102,AZ102,BC102,BF102),1)+LARGE((M102,P102,S102,V102,Y102,AE102,AH102,AK102,AN102,AQ102,AT102,AZ102,BC102,BF102),2)+LARGE((M102,P102,S102,V102,Y102,AE102,AH102,AK102,AN102,AQ102,AT102,AW102,AZ102,BC102,BF102),3)+LARGE((M102,P102,S102,V102,Y102,AE102,AH102,AK102,AN102,AQ102,AT102,AW102,AZ102,BC102,BF102),4)+LARGE((M102,P102,S102,V102,Y102,AE102,AH102,AK102,AN102,AQ102,AT102,AW102,AZ102,BC102,BF102),5))/5</f>
        <v>111.11111111111111</v>
      </c>
      <c r="BH102" s="144">
        <v>96</v>
      </c>
      <c r="BI102" s="178"/>
      <c r="BJ102" s="244" t="s">
        <v>247</v>
      </c>
      <c r="BK102" s="166"/>
    </row>
    <row r="103" spans="1:63" ht="12" customHeight="1">
      <c r="A103" s="247" t="s">
        <v>292</v>
      </c>
      <c r="B103" s="189">
        <v>36900</v>
      </c>
      <c r="C103" s="190" t="s">
        <v>47</v>
      </c>
      <c r="D103" s="153"/>
      <c r="E103" s="190" t="s">
        <v>106</v>
      </c>
      <c r="F103" s="190" t="s">
        <v>333</v>
      </c>
      <c r="G103" s="190" t="s">
        <v>334</v>
      </c>
      <c r="H103" s="190" t="s">
        <v>51</v>
      </c>
      <c r="I103" s="190" t="s">
        <v>89</v>
      </c>
      <c r="J103" s="190" t="s">
        <v>335</v>
      </c>
      <c r="K103" s="180"/>
      <c r="L103" s="180"/>
      <c r="M103" s="227">
        <f t="shared" si="68"/>
        <v>0</v>
      </c>
      <c r="N103" s="180"/>
      <c r="O103" s="180"/>
      <c r="P103" s="180">
        <f t="shared" si="69"/>
        <v>0</v>
      </c>
      <c r="Q103" s="180"/>
      <c r="R103" s="180"/>
      <c r="S103" s="180">
        <f t="shared" si="70"/>
        <v>0</v>
      </c>
      <c r="T103" s="180">
        <v>12</v>
      </c>
      <c r="U103" s="180"/>
      <c r="V103" s="215">
        <f t="shared" si="67"/>
        <v>476.1904761904762</v>
      </c>
      <c r="W103" s="180"/>
      <c r="X103" s="180"/>
      <c r="Y103" s="227">
        <f t="shared" si="57"/>
        <v>0</v>
      </c>
      <c r="Z103" s="180"/>
      <c r="AA103" s="180"/>
      <c r="AB103" s="180">
        <f t="shared" si="58"/>
        <v>0</v>
      </c>
      <c r="AC103" s="180"/>
      <c r="AD103" s="180"/>
      <c r="AE103" s="180">
        <f t="shared" si="71"/>
        <v>0</v>
      </c>
      <c r="AF103" s="180"/>
      <c r="AG103" s="180"/>
      <c r="AH103" s="180">
        <f t="shared" si="72"/>
        <v>0</v>
      </c>
      <c r="AI103" s="180"/>
      <c r="AJ103" s="180"/>
      <c r="AK103" s="180">
        <f t="shared" si="59"/>
        <v>0</v>
      </c>
      <c r="AL103" s="180"/>
      <c r="AM103" s="180"/>
      <c r="AN103" s="264">
        <f t="shared" si="51"/>
        <v>0</v>
      </c>
      <c r="AO103" s="264"/>
      <c r="AP103" s="264"/>
      <c r="AQ103" s="264">
        <f t="shared" si="52"/>
        <v>0</v>
      </c>
      <c r="AR103" s="180"/>
      <c r="AS103" s="180"/>
      <c r="AT103" s="264">
        <f t="shared" si="73"/>
        <v>0</v>
      </c>
      <c r="AU103" s="264"/>
      <c r="AV103" s="264"/>
      <c r="AW103" s="264">
        <f t="shared" si="74"/>
        <v>0</v>
      </c>
      <c r="AX103" s="264"/>
      <c r="AY103" s="264"/>
      <c r="AZ103" s="264">
        <f aca="true" t="shared" si="75" ref="AZ103:AZ134">AX103/23*1000</f>
        <v>0</v>
      </c>
      <c r="BA103" s="180"/>
      <c r="BB103" s="180"/>
      <c r="BC103" s="180"/>
      <c r="BD103" s="180"/>
      <c r="BE103" s="180"/>
      <c r="BF103" s="264"/>
      <c r="BG103" s="225">
        <f>(LARGE((M103,P103,S103,V103,Y103,AE103,AH103,AK103,AN103,AQ103,AT103,AW103,AZ103,BC103,BF103),1)+LARGE((M103,P103,S103,V103,Y103,AE103,AH103,AK103,AN103,AQ103,AT103,AZ103,BC103,BF103),2)+LARGE((M103,P103,S103,V103,Y103,AE103,AH103,AK103,AN103,AQ103,AT103,AW103,AZ103,BC103,BF103),3)+LARGE((M103,P103,S103,V103,Y103,AE103,AH103,AK103,AN103,AQ103,AT103,AW103,AZ103,BC103,BF103),4)+LARGE((M103,P103,S103,V103,Y103,AE103,AH103,AK103,AN103,AQ103,AT103,AW103,AZ103,BC103,BF103),5))/5</f>
        <v>95.23809523809524</v>
      </c>
      <c r="BH103" s="144">
        <v>97</v>
      </c>
      <c r="BI103" s="178"/>
      <c r="BJ103" s="247" t="s">
        <v>292</v>
      </c>
      <c r="BK103" s="168"/>
    </row>
    <row r="104" spans="1:63" ht="12" customHeight="1">
      <c r="A104" s="245" t="s">
        <v>392</v>
      </c>
      <c r="B104" s="220"/>
      <c r="C104" s="220"/>
      <c r="D104" s="220"/>
      <c r="E104" s="220"/>
      <c r="F104" s="220"/>
      <c r="G104" s="220"/>
      <c r="H104" s="220"/>
      <c r="I104" s="220"/>
      <c r="J104" s="220"/>
      <c r="K104" s="180">
        <v>0</v>
      </c>
      <c r="L104" s="220"/>
      <c r="M104" s="231"/>
      <c r="N104" s="180">
        <v>0</v>
      </c>
      <c r="O104" s="220"/>
      <c r="P104" s="180">
        <f t="shared" si="69"/>
        <v>0</v>
      </c>
      <c r="Q104" s="220"/>
      <c r="R104" s="220"/>
      <c r="S104" s="180">
        <f t="shared" si="70"/>
        <v>0</v>
      </c>
      <c r="T104" s="258"/>
      <c r="U104" s="220"/>
      <c r="V104" s="231"/>
      <c r="W104" s="259"/>
      <c r="X104" s="220"/>
      <c r="Y104" s="231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06">
        <v>11</v>
      </c>
      <c r="AM104" s="220"/>
      <c r="AN104" s="270">
        <f t="shared" si="51"/>
        <v>433.07086614173227</v>
      </c>
      <c r="AO104" s="265"/>
      <c r="AP104" s="265"/>
      <c r="AQ104" s="264">
        <f t="shared" si="52"/>
        <v>0</v>
      </c>
      <c r="AR104" s="220"/>
      <c r="AS104" s="220"/>
      <c r="AT104" s="264">
        <f t="shared" si="73"/>
        <v>0</v>
      </c>
      <c r="AU104" s="265"/>
      <c r="AV104" s="265"/>
      <c r="AW104" s="264">
        <f t="shared" si="74"/>
        <v>0</v>
      </c>
      <c r="AX104" s="265"/>
      <c r="AY104" s="265"/>
      <c r="AZ104" s="264">
        <f t="shared" si="75"/>
        <v>0</v>
      </c>
      <c r="BA104" s="206"/>
      <c r="BB104" s="206"/>
      <c r="BC104" s="206"/>
      <c r="BD104" s="206"/>
      <c r="BE104" s="206"/>
      <c r="BF104" s="265"/>
      <c r="BG104" s="225">
        <f>(LARGE((M104,P104,S104,V104,Y104,AE104,AH104,AK104,AN104,AQ104,AT104,AW104,AZ104,BC104,BF104),1)+LARGE((M104,P104,S104,V104,Y104,AE104,AH104,AK104,AN104,AQ104,AT104,AZ104,BC104,BF104),2)+LARGE((M104,P104,S104,V104,Y104,AE104,AH104,AK104,AN104,AQ104,AT104,AW104,AZ104,BC104,BF104),3)+LARGE((M104,P104,S104,V104,Y104,AE104,AH104,AK104,AN104,AQ104,AT104,AW104,AZ104,BC104,BF104),4)+LARGE((M104,P104,S104,V104,Y104,AE104,AH104,AK104,AN104,AQ104,AT104,AW104,AZ104,BC104,BF104),5))/5</f>
        <v>86.61417322834646</v>
      </c>
      <c r="BH104" s="144">
        <v>98</v>
      </c>
      <c r="BI104" s="220"/>
      <c r="BJ104" s="245" t="s">
        <v>392</v>
      </c>
      <c r="BK104" s="173"/>
    </row>
    <row r="105" spans="1:62" ht="14.25">
      <c r="A105" s="245" t="s">
        <v>360</v>
      </c>
      <c r="B105" s="220"/>
      <c r="C105" s="220"/>
      <c r="D105" s="220"/>
      <c r="E105" s="220"/>
      <c r="F105" s="220"/>
      <c r="G105" s="220"/>
      <c r="H105" s="220"/>
      <c r="I105" s="220"/>
      <c r="J105" s="220"/>
      <c r="K105" s="206">
        <v>0</v>
      </c>
      <c r="L105" s="206"/>
      <c r="M105" s="227">
        <f>K105/23*1000</f>
        <v>0</v>
      </c>
      <c r="N105" s="220">
        <v>10</v>
      </c>
      <c r="O105" s="220">
        <v>183</v>
      </c>
      <c r="P105" s="216">
        <f t="shared" si="69"/>
        <v>423.728813559322</v>
      </c>
      <c r="Q105" s="220"/>
      <c r="R105" s="220"/>
      <c r="S105" s="180">
        <f t="shared" si="70"/>
        <v>0</v>
      </c>
      <c r="T105" s="206"/>
      <c r="U105" s="220"/>
      <c r="V105" s="227">
        <f>T105/T$6*1000</f>
        <v>0</v>
      </c>
      <c r="W105" s="206"/>
      <c r="X105" s="206"/>
      <c r="Y105" s="227">
        <f>W105/W$6*1000</f>
        <v>0</v>
      </c>
      <c r="Z105" s="220"/>
      <c r="AA105" s="220"/>
      <c r="AB105" s="180">
        <f>Z105/Z$6*1050</f>
        <v>0</v>
      </c>
      <c r="AC105" s="220"/>
      <c r="AD105" s="220"/>
      <c r="AE105" s="180">
        <f>AC105/AC$6*1050</f>
        <v>0</v>
      </c>
      <c r="AF105" s="220"/>
      <c r="AG105" s="220"/>
      <c r="AH105" s="180">
        <f>AF105/AF$6*1050</f>
        <v>0</v>
      </c>
      <c r="AI105" s="220"/>
      <c r="AJ105" s="220"/>
      <c r="AK105" s="180">
        <f>AI105/AI$6*1050</f>
        <v>0</v>
      </c>
      <c r="AL105" s="206"/>
      <c r="AM105" s="220"/>
      <c r="AN105" s="264">
        <f t="shared" si="51"/>
        <v>0</v>
      </c>
      <c r="AO105" s="265"/>
      <c r="AP105" s="265"/>
      <c r="AQ105" s="264">
        <f t="shared" si="52"/>
        <v>0</v>
      </c>
      <c r="AR105" s="220"/>
      <c r="AS105" s="220"/>
      <c r="AT105" s="264">
        <f t="shared" si="73"/>
        <v>0</v>
      </c>
      <c r="AU105" s="265"/>
      <c r="AV105" s="265"/>
      <c r="AW105" s="264">
        <f t="shared" si="74"/>
        <v>0</v>
      </c>
      <c r="AX105" s="265"/>
      <c r="AY105" s="265"/>
      <c r="AZ105" s="264">
        <f t="shared" si="75"/>
        <v>0</v>
      </c>
      <c r="BA105" s="206"/>
      <c r="BB105" s="206"/>
      <c r="BC105" s="180"/>
      <c r="BD105" s="206"/>
      <c r="BE105" s="206"/>
      <c r="BF105" s="264"/>
      <c r="BG105" s="225">
        <f>(LARGE((M105,P105,S105,V105,Y105,AE105,AH105,AK105,AN105,AQ105,AT105,AW105,AZ105,BC105,BF105),1)+LARGE((M105,P105,S105,V105,Y105,AE105,AH105,AK105,AN105,AQ105,AT105,AZ105,BC105,BF105),2)+LARGE((M105,P105,S105,V105,Y105,AE105,AH105,AK105,AN105,AQ105,AT105,AW105,AZ105,BC105,BF105),3)+LARGE((M105,P105,S105,V105,Y105,AE105,AH105,AK105,AN105,AQ105,AT105,AW105,AZ105,BC105,BF105),4)+LARGE((M105,P105,S105,V105,Y105,AE105,AH105,AK105,AN105,AQ105,AT105,AW105,AZ105,BC105,BF105),5))/5</f>
        <v>84.7457627118644</v>
      </c>
      <c r="BH105" s="144">
        <v>99</v>
      </c>
      <c r="BI105" s="220"/>
      <c r="BJ105" s="245" t="s">
        <v>360</v>
      </c>
    </row>
    <row r="106" spans="1:62" ht="14.25">
      <c r="A106" s="250" t="s">
        <v>284</v>
      </c>
      <c r="B106" s="185">
        <v>36252</v>
      </c>
      <c r="C106" s="150" t="s">
        <v>88</v>
      </c>
      <c r="D106" s="151"/>
      <c r="E106" s="150" t="s">
        <v>48</v>
      </c>
      <c r="F106" s="150"/>
      <c r="G106" s="155"/>
      <c r="H106" s="198" t="s">
        <v>102</v>
      </c>
      <c r="I106" s="191" t="s">
        <v>63</v>
      </c>
      <c r="J106" s="150" t="s">
        <v>324</v>
      </c>
      <c r="K106" s="154"/>
      <c r="L106" s="154"/>
      <c r="M106" s="227">
        <f>K106/23*1000</f>
        <v>0</v>
      </c>
      <c r="N106" s="149">
        <v>10</v>
      </c>
      <c r="O106" s="149">
        <v>219</v>
      </c>
      <c r="P106" s="216">
        <f t="shared" si="69"/>
        <v>423.728813559322</v>
      </c>
      <c r="Q106" s="180"/>
      <c r="R106" s="180"/>
      <c r="S106" s="180">
        <f t="shared" si="70"/>
        <v>0</v>
      </c>
      <c r="T106" s="162"/>
      <c r="U106" s="162"/>
      <c r="V106" s="227">
        <f>T106/T$6*1000</f>
        <v>0</v>
      </c>
      <c r="W106" s="162"/>
      <c r="X106" s="162"/>
      <c r="Y106" s="227">
        <f>W106/W$6*1000</f>
        <v>0</v>
      </c>
      <c r="Z106" s="180"/>
      <c r="AA106" s="180"/>
      <c r="AB106" s="180">
        <f>Z106/Z$6*1050</f>
        <v>0</v>
      </c>
      <c r="AC106" s="149"/>
      <c r="AD106" s="149"/>
      <c r="AE106" s="180">
        <f>AC106/AC$6*1050</f>
        <v>0</v>
      </c>
      <c r="AF106" s="149"/>
      <c r="AG106" s="149"/>
      <c r="AH106" s="180">
        <f>AF106/AF$6*1050</f>
        <v>0</v>
      </c>
      <c r="AI106" s="149"/>
      <c r="AJ106" s="149"/>
      <c r="AK106" s="180">
        <f>AI106/AI$6*1050</f>
        <v>0</v>
      </c>
      <c r="AL106" s="154"/>
      <c r="AM106" s="149"/>
      <c r="AN106" s="264">
        <f t="shared" si="51"/>
        <v>0</v>
      </c>
      <c r="AO106" s="266"/>
      <c r="AP106" s="266"/>
      <c r="AQ106" s="264">
        <f t="shared" si="52"/>
        <v>0</v>
      </c>
      <c r="AR106" s="149"/>
      <c r="AS106" s="149"/>
      <c r="AT106" s="264">
        <f t="shared" si="73"/>
        <v>0</v>
      </c>
      <c r="AU106" s="266"/>
      <c r="AV106" s="266"/>
      <c r="AW106" s="264">
        <f t="shared" si="74"/>
        <v>0</v>
      </c>
      <c r="AX106" s="266"/>
      <c r="AY106" s="266"/>
      <c r="AZ106" s="264">
        <f t="shared" si="75"/>
        <v>0</v>
      </c>
      <c r="BA106" s="154"/>
      <c r="BB106" s="154"/>
      <c r="BC106" s="180"/>
      <c r="BD106" s="154"/>
      <c r="BE106" s="154"/>
      <c r="BF106" s="264"/>
      <c r="BG106" s="225">
        <f>(LARGE((M106,P106,S106,V106,Y106,AE106,AH106,AK106,AN106,AQ106,AT106,AW106,AZ106,BC106,BF106),1)+LARGE((M106,P106,S106,V106,Y106,AE106,AH106,AK106,AN106,AQ106,AT106,AZ106,BC106,BF106),2)+LARGE((M106,P106,S106,V106,Y106,AE106,AH106,AK106,AN106,AQ106,AT106,AW106,AZ106,BC106,BF106),3)+LARGE((M106,P106,S106,V106,Y106,AE106,AH106,AK106,AN106,AQ106,AT106,AW106,AZ106,BC106,BF106),4)+LARGE((M106,P106,S106,V106,Y106,AE106,AH106,AK106,AN106,AQ106,AT106,AW106,AZ106,BC106,BF106),5))/5</f>
        <v>84.7457627118644</v>
      </c>
      <c r="BH106" s="144">
        <v>100</v>
      </c>
      <c r="BI106" s="149"/>
      <c r="BJ106" s="250" t="s">
        <v>284</v>
      </c>
    </row>
    <row r="107" spans="1:62" ht="14.25">
      <c r="A107" s="248" t="s">
        <v>376</v>
      </c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31"/>
      <c r="N107" s="220"/>
      <c r="O107" s="220"/>
      <c r="P107" s="231"/>
      <c r="Q107" s="220"/>
      <c r="R107" s="220"/>
      <c r="S107" s="206"/>
      <c r="T107" s="206"/>
      <c r="U107" s="220"/>
      <c r="V107" s="227">
        <f>T107/T$6*1000</f>
        <v>0</v>
      </c>
      <c r="W107" s="206">
        <v>9</v>
      </c>
      <c r="X107" s="206"/>
      <c r="Y107" s="215">
        <f>W107/W$6*1000</f>
        <v>401.7857142857143</v>
      </c>
      <c r="Z107" s="220"/>
      <c r="AA107" s="220"/>
      <c r="AB107" s="180">
        <f>Z107/Z$6*1050</f>
        <v>0</v>
      </c>
      <c r="AC107" s="220"/>
      <c r="AD107" s="220"/>
      <c r="AE107" s="206"/>
      <c r="AF107" s="220"/>
      <c r="AG107" s="220"/>
      <c r="AH107" s="206"/>
      <c r="AI107" s="220">
        <v>0</v>
      </c>
      <c r="AJ107" s="220"/>
      <c r="AK107" s="206">
        <v>0</v>
      </c>
      <c r="AL107" s="206"/>
      <c r="AM107" s="220"/>
      <c r="AN107" s="264">
        <f t="shared" si="51"/>
        <v>0</v>
      </c>
      <c r="AO107" s="265"/>
      <c r="AP107" s="265"/>
      <c r="AQ107" s="264">
        <f t="shared" si="52"/>
        <v>0</v>
      </c>
      <c r="AR107" s="220"/>
      <c r="AS107" s="220"/>
      <c r="AT107" s="264">
        <f t="shared" si="73"/>
        <v>0</v>
      </c>
      <c r="AU107" s="265"/>
      <c r="AV107" s="265"/>
      <c r="AW107" s="265"/>
      <c r="AX107" s="265"/>
      <c r="AY107" s="265"/>
      <c r="AZ107" s="264">
        <f t="shared" si="75"/>
        <v>0</v>
      </c>
      <c r="BA107" s="206"/>
      <c r="BB107" s="206"/>
      <c r="BC107" s="206"/>
      <c r="BD107" s="206"/>
      <c r="BE107" s="206"/>
      <c r="BF107" s="264">
        <v>0</v>
      </c>
      <c r="BG107" s="225">
        <f>(LARGE((M107,P107,S107,V107,Y107,AE107,AH107,AK107,AN107,AQ107,AT107,AW107,AZ107,BC107,BF107),1)+LARGE((M107,P107,S107,V107,Y107,AE107,AH107,AK107,AN107,AQ107,AT107,AZ107,BC107,BF107),2)+LARGE((M107,P107,S107,V107,Y107,AE107,AH107,AK107,AN107,AQ107,AT107,AW107,AZ107,BC107,BF107),3)+LARGE((M107,P107,S107,V107,Y107,AE107,AH107,AK107,AN107,AQ107,AT107,AW107,AZ107,BC107,BF107),4)+LARGE((M107,P107,S107,V107,Y107,AE107,AH107,AK107,AN107,AQ107,AT107,AW107,AZ107,BC107,BF107),5))/5</f>
        <v>80.35714285714286</v>
      </c>
      <c r="BH107" s="144">
        <v>101</v>
      </c>
      <c r="BI107" s="220"/>
      <c r="BJ107" s="248" t="s">
        <v>376</v>
      </c>
    </row>
    <row r="108" spans="1:62" ht="14.25">
      <c r="A108" s="245" t="s">
        <v>393</v>
      </c>
      <c r="B108" s="220"/>
      <c r="C108" s="220"/>
      <c r="D108" s="220"/>
      <c r="E108" s="220"/>
      <c r="F108" s="220"/>
      <c r="G108" s="220"/>
      <c r="H108" s="220"/>
      <c r="I108" s="220"/>
      <c r="J108" s="220"/>
      <c r="K108" s="180">
        <v>0</v>
      </c>
      <c r="L108" s="220"/>
      <c r="M108" s="231"/>
      <c r="N108" s="180">
        <v>0</v>
      </c>
      <c r="O108" s="220"/>
      <c r="P108" s="180">
        <f>N108/23.6*1000</f>
        <v>0</v>
      </c>
      <c r="Q108" s="220"/>
      <c r="R108" s="220"/>
      <c r="S108" s="180">
        <f>Q108/27*1050</f>
        <v>0</v>
      </c>
      <c r="T108" s="258"/>
      <c r="U108" s="220"/>
      <c r="V108" s="231"/>
      <c r="W108" s="259"/>
      <c r="X108" s="220"/>
      <c r="Y108" s="231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06">
        <v>10</v>
      </c>
      <c r="AM108" s="220"/>
      <c r="AN108" s="270">
        <f t="shared" si="51"/>
        <v>393.7007874015748</v>
      </c>
      <c r="AO108" s="265"/>
      <c r="AP108" s="265"/>
      <c r="AQ108" s="264">
        <f t="shared" si="52"/>
        <v>0</v>
      </c>
      <c r="AR108" s="220"/>
      <c r="AS108" s="220"/>
      <c r="AT108" s="264">
        <f t="shared" si="73"/>
        <v>0</v>
      </c>
      <c r="AU108" s="265"/>
      <c r="AV108" s="265"/>
      <c r="AW108" s="264">
        <f>AU108/23.2*1000</f>
        <v>0</v>
      </c>
      <c r="AX108" s="265"/>
      <c r="AY108" s="265"/>
      <c r="AZ108" s="264">
        <f t="shared" si="75"/>
        <v>0</v>
      </c>
      <c r="BA108" s="206"/>
      <c r="BB108" s="206"/>
      <c r="BC108" s="206"/>
      <c r="BD108" s="206"/>
      <c r="BE108" s="206"/>
      <c r="BF108" s="265"/>
      <c r="BG108" s="225">
        <f>(LARGE((M108,P108,S108,V108,Y108,AE108,AH108,AK108,AN108,AQ108,AT108,AW108,AZ108,BC108,BF108),1)+LARGE((M108,P108,S108,V108,Y108,AE108,AH108,AK108,AN108,AQ108,AT108,AZ108,BC108,BF108),2)+LARGE((M108,P108,S108,V108,Y108,AE108,AH108,AK108,AN108,AQ108,AT108,AW108,AZ108,BC108,BF108),3)+LARGE((M108,P108,S108,V108,Y108,AE108,AH108,AK108,AN108,AQ108,AT108,AW108,AZ108,BC108,BF108),4)+LARGE((M108,P108,S108,V108,Y108,AE108,AH108,AK108,AN108,AQ108,AT108,AW108,AZ108,BC108,BF108),5))/5</f>
        <v>78.74015748031496</v>
      </c>
      <c r="BH108" s="144">
        <v>102</v>
      </c>
      <c r="BI108" s="220"/>
      <c r="BJ108" s="245" t="s">
        <v>393</v>
      </c>
    </row>
    <row r="109" spans="1:62" ht="14.25">
      <c r="A109" s="245" t="s">
        <v>394</v>
      </c>
      <c r="B109" s="220"/>
      <c r="C109" s="220"/>
      <c r="D109" s="220"/>
      <c r="E109" s="220"/>
      <c r="F109" s="220"/>
      <c r="G109" s="220"/>
      <c r="H109" s="220"/>
      <c r="I109" s="220"/>
      <c r="J109" s="220"/>
      <c r="K109" s="180">
        <v>0</v>
      </c>
      <c r="L109" s="220"/>
      <c r="M109" s="231"/>
      <c r="N109" s="180">
        <v>0</v>
      </c>
      <c r="O109" s="220"/>
      <c r="P109" s="180">
        <f>N109/23.6*1000</f>
        <v>0</v>
      </c>
      <c r="Q109" s="220"/>
      <c r="R109" s="220"/>
      <c r="S109" s="180">
        <f>Q109/27*1050</f>
        <v>0</v>
      </c>
      <c r="T109" s="258"/>
      <c r="U109" s="220"/>
      <c r="V109" s="231"/>
      <c r="W109" s="259"/>
      <c r="X109" s="220"/>
      <c r="Y109" s="231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0"/>
      <c r="AL109" s="206">
        <v>10</v>
      </c>
      <c r="AM109" s="220"/>
      <c r="AN109" s="270">
        <f t="shared" si="51"/>
        <v>393.7007874015748</v>
      </c>
      <c r="AO109" s="265"/>
      <c r="AP109" s="265"/>
      <c r="AQ109" s="264">
        <f t="shared" si="52"/>
        <v>0</v>
      </c>
      <c r="AR109" s="220"/>
      <c r="AS109" s="220"/>
      <c r="AT109" s="264">
        <f t="shared" si="73"/>
        <v>0</v>
      </c>
      <c r="AU109" s="265"/>
      <c r="AV109" s="265"/>
      <c r="AW109" s="264">
        <f>AU109/23.2*1000</f>
        <v>0</v>
      </c>
      <c r="AX109" s="265"/>
      <c r="AY109" s="265"/>
      <c r="AZ109" s="264">
        <f t="shared" si="75"/>
        <v>0</v>
      </c>
      <c r="BA109" s="206"/>
      <c r="BB109" s="206"/>
      <c r="BC109" s="206"/>
      <c r="BD109" s="206"/>
      <c r="BE109" s="206"/>
      <c r="BF109" s="265"/>
      <c r="BG109" s="225">
        <f>(LARGE((M109,P109,S109,V109,Y109,AE109,AH109,AK109,AN109,AQ109,AT109,AW109,AZ109,BC109,BF109),1)+LARGE((M109,P109,S109,V109,Y109,AE109,AH109,AK109,AN109,AQ109,AT109,AZ109,BC109,BF109),2)+LARGE((M109,P109,S109,V109,Y109,AE109,AH109,AK109,AN109,AQ109,AT109,AW109,AZ109,BC109,BF109),3)+LARGE((M109,P109,S109,V109,Y109,AE109,AH109,AK109,AN109,AQ109,AT109,AW109,AZ109,BC109,BF109),4)+LARGE((M109,P109,S109,V109,Y109,AE109,AH109,AK109,AN109,AQ109,AT109,AW109,AZ109,BC109,BF109),5))/5</f>
        <v>78.74015748031496</v>
      </c>
      <c r="BH109" s="144">
        <v>103</v>
      </c>
      <c r="BI109" s="220"/>
      <c r="BJ109" s="245" t="s">
        <v>394</v>
      </c>
    </row>
    <row r="110" spans="1:62" ht="14.25" hidden="1">
      <c r="A110" s="250" t="s">
        <v>274</v>
      </c>
      <c r="B110" s="185">
        <v>25640</v>
      </c>
      <c r="C110" s="150" t="s">
        <v>84</v>
      </c>
      <c r="D110" s="151"/>
      <c r="E110" s="150" t="s">
        <v>56</v>
      </c>
      <c r="F110" s="150" t="s">
        <v>310</v>
      </c>
      <c r="G110" s="155"/>
      <c r="H110" s="163"/>
      <c r="I110" s="152" t="s">
        <v>52</v>
      </c>
      <c r="J110" s="150" t="s">
        <v>315</v>
      </c>
      <c r="K110" s="180"/>
      <c r="L110" s="180"/>
      <c r="M110" s="227">
        <f aca="true" t="shared" si="76" ref="M110:M142">K110/23*1000</f>
        <v>0</v>
      </c>
      <c r="N110" s="180"/>
      <c r="O110" s="180"/>
      <c r="P110" s="180">
        <f aca="true" t="shared" si="77" ref="P110:P142">N110/23.6*1000</f>
        <v>0</v>
      </c>
      <c r="Q110" s="180"/>
      <c r="R110" s="180"/>
      <c r="S110" s="180">
        <f aca="true" t="shared" si="78" ref="S110:S142">Q110/27*1050</f>
        <v>0</v>
      </c>
      <c r="T110" s="162"/>
      <c r="U110" s="162"/>
      <c r="V110" s="227">
        <f aca="true" t="shared" si="79" ref="V110:V142">T110/T$6*1000</f>
        <v>0</v>
      </c>
      <c r="W110" s="162"/>
      <c r="X110" s="162"/>
      <c r="Y110" s="227">
        <f aca="true" t="shared" si="80" ref="Y110:Y142">W110/W$6*1000</f>
        <v>0</v>
      </c>
      <c r="Z110" s="180"/>
      <c r="AA110" s="180"/>
      <c r="AB110" s="180">
        <f aca="true" t="shared" si="81" ref="AB110:AB142">Z110/Z$6*1050</f>
        <v>0</v>
      </c>
      <c r="AC110" s="180"/>
      <c r="AD110" s="180"/>
      <c r="AE110" s="180">
        <f aca="true" t="shared" si="82" ref="AE110:AE142">AC110/AC$6*1050</f>
        <v>0</v>
      </c>
      <c r="AF110" s="180"/>
      <c r="AG110" s="180"/>
      <c r="AH110" s="180">
        <f aca="true" t="shared" si="83" ref="AH110:AH142">AF110/AF$6*1050</f>
        <v>0</v>
      </c>
      <c r="AI110" s="180"/>
      <c r="AJ110" s="180"/>
      <c r="AK110" s="180">
        <f aca="true" t="shared" si="84" ref="AK110:AK142">AI110/AI$6*1050</f>
        <v>0</v>
      </c>
      <c r="AL110" s="180"/>
      <c r="AM110" s="180"/>
      <c r="AN110" s="264">
        <f aca="true" t="shared" si="85" ref="AN110:AN141">AL110/AL$6*1000</f>
        <v>0</v>
      </c>
      <c r="AO110" s="264"/>
      <c r="AP110" s="264"/>
      <c r="AQ110" s="264">
        <f aca="true" t="shared" si="86" ref="AQ110:AQ136">AO110/23.2*1000</f>
        <v>0</v>
      </c>
      <c r="AR110" s="180"/>
      <c r="AS110" s="180"/>
      <c r="AT110" s="264">
        <f aca="true" t="shared" si="87" ref="AT110:AT142">AR110/23.2*1000</f>
        <v>0</v>
      </c>
      <c r="AU110" s="264"/>
      <c r="AV110" s="264"/>
      <c r="AW110" s="264">
        <f aca="true" t="shared" si="88" ref="AW110:AW142">AU110/23.2*1000</f>
        <v>0</v>
      </c>
      <c r="AX110" s="264"/>
      <c r="AY110" s="264"/>
      <c r="AZ110" s="264">
        <f t="shared" si="75"/>
        <v>0</v>
      </c>
      <c r="BA110" s="180"/>
      <c r="BB110" s="180"/>
      <c r="BC110" s="180"/>
      <c r="BD110" s="180"/>
      <c r="BE110" s="180"/>
      <c r="BF110" s="264"/>
      <c r="BG110" s="225">
        <f>(LARGE((M110,P110,S110,V110,Y110,AH110,AK110,AN110,AQ110,AT110,AZ110,BC110,BF110),1)+LARGE((M110,P110,S110,V110,Y110,AH110,AK110,AN110,AQ110,AT110,AZ110,BC110,BF110),2)+LARGE((M110,P110,S110,V110,Y110,AH110,AK110,AN110,AQ110,AT110,AZ110,BC110,BF110),3)+LARGE((M110,P110,S110,V110,Y110,AH110,AK110,AN110,AQ110,AT110,AZ110,BC110,BF110),4)+LARGE((M110,P110,S110,V110,Y110,AH110,AK110,AN110,AQ110,AT110,AZ110,BC110,BF110),5)+LARGE((M110,P110,S110,V110,Y110,AH110,AK110,AN110,AQ110,AT110,AZ110,BC110,BF110),6))/6</f>
        <v>0</v>
      </c>
      <c r="BH110" s="144"/>
      <c r="BI110" s="178"/>
      <c r="BJ110" s="250" t="s">
        <v>274</v>
      </c>
    </row>
    <row r="111" spans="1:62" ht="14.25" hidden="1">
      <c r="A111" s="250" t="s">
        <v>275</v>
      </c>
      <c r="B111" s="195">
        <v>22320</v>
      </c>
      <c r="C111" s="196" t="s">
        <v>84</v>
      </c>
      <c r="D111" s="194"/>
      <c r="E111" s="196" t="s">
        <v>106</v>
      </c>
      <c r="F111" s="196" t="s">
        <v>313</v>
      </c>
      <c r="G111" s="196"/>
      <c r="H111" s="196" t="s">
        <v>119</v>
      </c>
      <c r="I111" s="152" t="s">
        <v>52</v>
      </c>
      <c r="J111" s="163"/>
      <c r="K111" s="180"/>
      <c r="L111" s="180"/>
      <c r="M111" s="227">
        <f t="shared" si="76"/>
        <v>0</v>
      </c>
      <c r="N111" s="180"/>
      <c r="O111" s="180"/>
      <c r="P111" s="180">
        <f t="shared" si="77"/>
        <v>0</v>
      </c>
      <c r="Q111" s="180"/>
      <c r="R111" s="180"/>
      <c r="S111" s="180">
        <f t="shared" si="78"/>
        <v>0</v>
      </c>
      <c r="T111" s="162"/>
      <c r="U111" s="162"/>
      <c r="V111" s="227">
        <f t="shared" si="79"/>
        <v>0</v>
      </c>
      <c r="W111" s="162"/>
      <c r="X111" s="162"/>
      <c r="Y111" s="227">
        <f t="shared" si="80"/>
        <v>0</v>
      </c>
      <c r="Z111" s="180"/>
      <c r="AA111" s="180"/>
      <c r="AB111" s="180">
        <f t="shared" si="81"/>
        <v>0</v>
      </c>
      <c r="AC111" s="180"/>
      <c r="AD111" s="180"/>
      <c r="AE111" s="180">
        <f t="shared" si="82"/>
        <v>0</v>
      </c>
      <c r="AF111" s="180"/>
      <c r="AG111" s="180"/>
      <c r="AH111" s="180">
        <f t="shared" si="83"/>
        <v>0</v>
      </c>
      <c r="AI111" s="180"/>
      <c r="AJ111" s="180"/>
      <c r="AK111" s="180">
        <f t="shared" si="84"/>
        <v>0</v>
      </c>
      <c r="AL111" s="180"/>
      <c r="AM111" s="180"/>
      <c r="AN111" s="264">
        <f t="shared" si="85"/>
        <v>0</v>
      </c>
      <c r="AO111" s="264"/>
      <c r="AP111" s="264"/>
      <c r="AQ111" s="264">
        <f t="shared" si="86"/>
        <v>0</v>
      </c>
      <c r="AR111" s="180"/>
      <c r="AS111" s="180"/>
      <c r="AT111" s="264">
        <f t="shared" si="87"/>
        <v>0</v>
      </c>
      <c r="AU111" s="264"/>
      <c r="AV111" s="264"/>
      <c r="AW111" s="264">
        <f t="shared" si="88"/>
        <v>0</v>
      </c>
      <c r="AX111" s="264"/>
      <c r="AY111" s="264"/>
      <c r="AZ111" s="264">
        <f t="shared" si="75"/>
        <v>0</v>
      </c>
      <c r="BA111" s="180"/>
      <c r="BB111" s="180"/>
      <c r="BC111" s="180"/>
      <c r="BD111" s="180"/>
      <c r="BE111" s="180"/>
      <c r="BF111" s="264"/>
      <c r="BG111" s="225">
        <f>(LARGE((M111,P111,S111,V111,Y111,AH111,AK111,AN111,AQ111,AT111,AZ111,BC111,BF111),1)+LARGE((M111,P111,S111,V111,Y111,AH111,AK111,AN111,AQ111,AT111,AZ111,BC111,BF111),2)+LARGE((M111,P111,S111,V111,Y111,AH111,AK111,AN111,AQ111,AT111,AZ111,BC111,BF111),3)+LARGE((M111,P111,S111,V111,Y111,AH111,AK111,AN111,AQ111,AT111,AZ111,BC111,BF111),4)+LARGE((M111,P111,S111,V111,Y111,AH111,AK111,AN111,AQ111,AT111,AZ111,BC111,BF111),5)+LARGE((M111,P111,S111,V111,Y111,AH111,AK111,AN111,AQ111,AT111,AZ111,BC111,BF111),6))/6</f>
        <v>0</v>
      </c>
      <c r="BH111" s="144"/>
      <c r="BI111" s="178"/>
      <c r="BJ111" s="250" t="s">
        <v>275</v>
      </c>
    </row>
    <row r="112" spans="1:62" ht="14.25" hidden="1">
      <c r="A112" s="243" t="s">
        <v>18</v>
      </c>
      <c r="B112" s="183">
        <v>36332</v>
      </c>
      <c r="C112" s="203" t="s">
        <v>84</v>
      </c>
      <c r="D112" s="156"/>
      <c r="E112" s="203" t="s">
        <v>48</v>
      </c>
      <c r="F112" s="201" t="s">
        <v>66</v>
      </c>
      <c r="G112" s="161" t="s">
        <v>91</v>
      </c>
      <c r="H112" s="161" t="s">
        <v>124</v>
      </c>
      <c r="I112" s="161" t="s">
        <v>63</v>
      </c>
      <c r="J112" s="203" t="s">
        <v>87</v>
      </c>
      <c r="K112" s="180"/>
      <c r="L112" s="180"/>
      <c r="M112" s="227">
        <f t="shared" si="76"/>
        <v>0</v>
      </c>
      <c r="N112" s="180"/>
      <c r="O112" s="180"/>
      <c r="P112" s="180">
        <f t="shared" si="77"/>
        <v>0</v>
      </c>
      <c r="Q112" s="180"/>
      <c r="R112" s="180"/>
      <c r="S112" s="180">
        <f t="shared" si="78"/>
        <v>0</v>
      </c>
      <c r="T112" s="162"/>
      <c r="U112" s="162"/>
      <c r="V112" s="227">
        <f t="shared" si="79"/>
        <v>0</v>
      </c>
      <c r="W112" s="162"/>
      <c r="X112" s="162"/>
      <c r="Y112" s="227">
        <f t="shared" si="80"/>
        <v>0</v>
      </c>
      <c r="Z112" s="180"/>
      <c r="AA112" s="180"/>
      <c r="AB112" s="180">
        <f t="shared" si="81"/>
        <v>0</v>
      </c>
      <c r="AC112" s="180"/>
      <c r="AD112" s="180"/>
      <c r="AE112" s="180">
        <f t="shared" si="82"/>
        <v>0</v>
      </c>
      <c r="AF112" s="180"/>
      <c r="AG112" s="180"/>
      <c r="AH112" s="180">
        <f t="shared" si="83"/>
        <v>0</v>
      </c>
      <c r="AI112" s="180"/>
      <c r="AJ112" s="180"/>
      <c r="AK112" s="180">
        <f t="shared" si="84"/>
        <v>0</v>
      </c>
      <c r="AL112" s="180"/>
      <c r="AM112" s="180"/>
      <c r="AN112" s="264">
        <f t="shared" si="85"/>
        <v>0</v>
      </c>
      <c r="AO112" s="264"/>
      <c r="AP112" s="264"/>
      <c r="AQ112" s="264">
        <f t="shared" si="86"/>
        <v>0</v>
      </c>
      <c r="AR112" s="180"/>
      <c r="AS112" s="180"/>
      <c r="AT112" s="264">
        <f t="shared" si="87"/>
        <v>0</v>
      </c>
      <c r="AU112" s="264"/>
      <c r="AV112" s="264"/>
      <c r="AW112" s="264">
        <f t="shared" si="88"/>
        <v>0</v>
      </c>
      <c r="AX112" s="264"/>
      <c r="AY112" s="264"/>
      <c r="AZ112" s="264">
        <f t="shared" si="75"/>
        <v>0</v>
      </c>
      <c r="BA112" s="180"/>
      <c r="BB112" s="180"/>
      <c r="BC112" s="180"/>
      <c r="BD112" s="180"/>
      <c r="BE112" s="180"/>
      <c r="BF112" s="264"/>
      <c r="BG112" s="225">
        <f>(LARGE((M112,P112,S112,V112,Y112,AH112,AK112,AN112,AQ112,AT112,AZ112,BC112,BF112),1)+LARGE((M112,P112,S112,V112,Y112,AH112,AK112,AN112,AQ112,AT112,AZ112,BC112,BF112),2)+LARGE((M112,P112,S112,V112,Y112,AH112,AK112,AN112,AQ112,AT112,AZ112,BC112,BF112),3)+LARGE((M112,P112,S112,V112,Y112,AH112,AK112,AN112,AQ112,AT112,AZ112,BC112,BF112),4)+LARGE((M112,P112,S112,V112,Y112,AH112,AK112,AN112,AQ112,AT112,AZ112,BC112,BF112),5)+LARGE((M112,P112,S112,V112,Y112,AH112,AK112,AN112,AQ112,AT112,AZ112,BC112,BF112),6))/6</f>
        <v>0</v>
      </c>
      <c r="BH112" s="144"/>
      <c r="BI112" s="181"/>
      <c r="BJ112" s="243" t="s">
        <v>18</v>
      </c>
    </row>
    <row r="113" spans="1:62" ht="14.25" hidden="1">
      <c r="A113" s="250" t="s">
        <v>276</v>
      </c>
      <c r="B113" s="195">
        <v>21565</v>
      </c>
      <c r="C113" s="196" t="s">
        <v>65</v>
      </c>
      <c r="D113" s="194"/>
      <c r="E113" s="196" t="s">
        <v>106</v>
      </c>
      <c r="F113" s="196" t="s">
        <v>249</v>
      </c>
      <c r="G113" s="152"/>
      <c r="H113" s="155"/>
      <c r="I113" s="161" t="s">
        <v>63</v>
      </c>
      <c r="J113" s="196" t="s">
        <v>87</v>
      </c>
      <c r="K113" s="180"/>
      <c r="L113" s="180"/>
      <c r="M113" s="227">
        <f t="shared" si="76"/>
        <v>0</v>
      </c>
      <c r="N113" s="180"/>
      <c r="O113" s="180"/>
      <c r="P113" s="180">
        <f t="shared" si="77"/>
        <v>0</v>
      </c>
      <c r="Q113" s="180"/>
      <c r="R113" s="180"/>
      <c r="S113" s="180">
        <f t="shared" si="78"/>
        <v>0</v>
      </c>
      <c r="T113" s="162"/>
      <c r="U113" s="162"/>
      <c r="V113" s="227">
        <f t="shared" si="79"/>
        <v>0</v>
      </c>
      <c r="W113" s="162"/>
      <c r="X113" s="162"/>
      <c r="Y113" s="227">
        <f t="shared" si="80"/>
        <v>0</v>
      </c>
      <c r="Z113" s="180"/>
      <c r="AA113" s="180"/>
      <c r="AB113" s="180">
        <f t="shared" si="81"/>
        <v>0</v>
      </c>
      <c r="AC113" s="180"/>
      <c r="AD113" s="180"/>
      <c r="AE113" s="180">
        <f t="shared" si="82"/>
        <v>0</v>
      </c>
      <c r="AF113" s="180"/>
      <c r="AG113" s="180"/>
      <c r="AH113" s="180">
        <f t="shared" si="83"/>
        <v>0</v>
      </c>
      <c r="AI113" s="180"/>
      <c r="AJ113" s="180"/>
      <c r="AK113" s="180">
        <f t="shared" si="84"/>
        <v>0</v>
      </c>
      <c r="AL113" s="180"/>
      <c r="AM113" s="180"/>
      <c r="AN113" s="264">
        <f t="shared" si="85"/>
        <v>0</v>
      </c>
      <c r="AO113" s="264"/>
      <c r="AP113" s="264"/>
      <c r="AQ113" s="264">
        <f t="shared" si="86"/>
        <v>0</v>
      </c>
      <c r="AR113" s="180"/>
      <c r="AS113" s="180"/>
      <c r="AT113" s="264">
        <f t="shared" si="87"/>
        <v>0</v>
      </c>
      <c r="AU113" s="264"/>
      <c r="AV113" s="264"/>
      <c r="AW113" s="264">
        <f t="shared" si="88"/>
        <v>0</v>
      </c>
      <c r="AX113" s="264"/>
      <c r="AY113" s="264"/>
      <c r="AZ113" s="264">
        <f t="shared" si="75"/>
        <v>0</v>
      </c>
      <c r="BA113" s="180"/>
      <c r="BB113" s="180"/>
      <c r="BC113" s="180"/>
      <c r="BD113" s="180"/>
      <c r="BE113" s="180"/>
      <c r="BF113" s="264"/>
      <c r="BG113" s="225">
        <f>(LARGE((M113,P113,S113,V113,Y113,AH113,AK113,AN113,AQ113,AT113,AZ113,BC113,BF113),1)+LARGE((M113,P113,S113,V113,Y113,AH113,AK113,AN113,AQ113,AT113,AZ113,BC113,BF113),2)+LARGE((M113,P113,S113,V113,Y113,AH113,AK113,AN113,AQ113,AT113,AZ113,BC113,BF113),3)+LARGE((M113,P113,S113,V113,Y113,AH113,AK113,AN113,AQ113,AT113,AZ113,BC113,BF113),4)+LARGE((M113,P113,S113,V113,Y113,AH113,AK113,AN113,AQ113,AT113,AZ113,BC113,BF113),5)+LARGE((M113,P113,S113,V113,Y113,AH113,AK113,AN113,AQ113,AT113,AZ113,BC113,BF113),6))/6</f>
        <v>0</v>
      </c>
      <c r="BH113" s="144"/>
      <c r="BI113" s="178"/>
      <c r="BJ113" s="250" t="s">
        <v>276</v>
      </c>
    </row>
    <row r="114" spans="1:62" ht="14.25" hidden="1">
      <c r="A114" s="245" t="s">
        <v>298</v>
      </c>
      <c r="B114" s="185">
        <v>38738</v>
      </c>
      <c r="C114" s="150" t="s">
        <v>317</v>
      </c>
      <c r="D114" s="151"/>
      <c r="E114" s="150" t="s">
        <v>48</v>
      </c>
      <c r="F114" s="150"/>
      <c r="G114" s="150" t="s">
        <v>108</v>
      </c>
      <c r="H114" s="206"/>
      <c r="I114" s="191" t="s">
        <v>52</v>
      </c>
      <c r="J114" s="150" t="s">
        <v>326</v>
      </c>
      <c r="K114" s="180"/>
      <c r="L114" s="180"/>
      <c r="M114" s="227">
        <f t="shared" si="76"/>
        <v>0</v>
      </c>
      <c r="N114" s="180"/>
      <c r="O114" s="180"/>
      <c r="P114" s="180">
        <f t="shared" si="77"/>
        <v>0</v>
      </c>
      <c r="Q114" s="180"/>
      <c r="R114" s="180"/>
      <c r="S114" s="180">
        <f t="shared" si="78"/>
        <v>0</v>
      </c>
      <c r="T114" s="180"/>
      <c r="U114" s="180"/>
      <c r="V114" s="227">
        <f t="shared" si="79"/>
        <v>0</v>
      </c>
      <c r="W114" s="180"/>
      <c r="X114" s="180"/>
      <c r="Y114" s="227">
        <f t="shared" si="80"/>
        <v>0</v>
      </c>
      <c r="Z114" s="180"/>
      <c r="AA114" s="180"/>
      <c r="AB114" s="180">
        <f t="shared" si="81"/>
        <v>0</v>
      </c>
      <c r="AC114" s="180"/>
      <c r="AD114" s="180"/>
      <c r="AE114" s="180">
        <f t="shared" si="82"/>
        <v>0</v>
      </c>
      <c r="AF114" s="180"/>
      <c r="AG114" s="180"/>
      <c r="AH114" s="180">
        <f t="shared" si="83"/>
        <v>0</v>
      </c>
      <c r="AI114" s="180"/>
      <c r="AJ114" s="180"/>
      <c r="AK114" s="180">
        <f t="shared" si="84"/>
        <v>0</v>
      </c>
      <c r="AL114" s="180"/>
      <c r="AM114" s="180"/>
      <c r="AN114" s="264">
        <f t="shared" si="85"/>
        <v>0</v>
      </c>
      <c r="AO114" s="264"/>
      <c r="AP114" s="264"/>
      <c r="AQ114" s="264">
        <f t="shared" si="86"/>
        <v>0</v>
      </c>
      <c r="AR114" s="180"/>
      <c r="AS114" s="180"/>
      <c r="AT114" s="264">
        <f t="shared" si="87"/>
        <v>0</v>
      </c>
      <c r="AU114" s="264"/>
      <c r="AV114" s="264"/>
      <c r="AW114" s="264">
        <f t="shared" si="88"/>
        <v>0</v>
      </c>
      <c r="AX114" s="264"/>
      <c r="AY114" s="264"/>
      <c r="AZ114" s="264">
        <f t="shared" si="75"/>
        <v>0</v>
      </c>
      <c r="BA114" s="180"/>
      <c r="BB114" s="180"/>
      <c r="BC114" s="180"/>
      <c r="BD114" s="180"/>
      <c r="BE114" s="180"/>
      <c r="BF114" s="264"/>
      <c r="BG114" s="225">
        <f>(LARGE((M114,P114,S114,V114,Y114,AH114,AK114,AN114,AQ114,AT114,AZ114,BC114,BF114),1)+LARGE((M114,P114,S114,V114,Y114,AH114,AK114,AN114,AQ114,AT114,AZ114,BC114,BF114),2)+LARGE((M114,P114,S114,V114,Y114,AH114,AK114,AN114,AQ114,AT114,AZ114,BC114,BF114),3)+LARGE((M114,P114,S114,V114,Y114,AH114,AK114,AN114,AQ114,AT114,AZ114,BC114,BF114),4)+LARGE((M114,P114,S114,V114,Y114,AH114,AK114,AN114,AQ114,AT114,AZ114,BC114,BF114),5)+LARGE((M114,P114,S114,V114,Y114,AH114,AK114,AN114,AQ114,AT114,AZ114,BC114,BF114),6))/6</f>
        <v>0</v>
      </c>
      <c r="BH114" s="144"/>
      <c r="BI114" s="181"/>
      <c r="BJ114" s="245" t="s">
        <v>298</v>
      </c>
    </row>
    <row r="115" spans="1:62" ht="11.25" customHeight="1" hidden="1">
      <c r="A115" s="250" t="s">
        <v>130</v>
      </c>
      <c r="B115" s="193">
        <v>34560</v>
      </c>
      <c r="C115" s="204" t="s">
        <v>47</v>
      </c>
      <c r="D115" s="162"/>
      <c r="E115" s="187" t="s">
        <v>48</v>
      </c>
      <c r="F115" s="187"/>
      <c r="G115" s="163"/>
      <c r="H115" s="163"/>
      <c r="I115" s="152" t="s">
        <v>52</v>
      </c>
      <c r="J115" s="163"/>
      <c r="K115" s="180"/>
      <c r="L115" s="180"/>
      <c r="M115" s="227">
        <f t="shared" si="76"/>
        <v>0</v>
      </c>
      <c r="N115" s="180"/>
      <c r="O115" s="180"/>
      <c r="P115" s="180">
        <f t="shared" si="77"/>
        <v>0</v>
      </c>
      <c r="Q115" s="180"/>
      <c r="R115" s="180"/>
      <c r="S115" s="180">
        <f t="shared" si="78"/>
        <v>0</v>
      </c>
      <c r="T115" s="162"/>
      <c r="U115" s="162"/>
      <c r="V115" s="227">
        <f t="shared" si="79"/>
        <v>0</v>
      </c>
      <c r="W115" s="162"/>
      <c r="X115" s="162"/>
      <c r="Y115" s="227">
        <f t="shared" si="80"/>
        <v>0</v>
      </c>
      <c r="Z115" s="180"/>
      <c r="AA115" s="180"/>
      <c r="AB115" s="180">
        <f t="shared" si="81"/>
        <v>0</v>
      </c>
      <c r="AC115" s="180"/>
      <c r="AD115" s="180"/>
      <c r="AE115" s="180">
        <f t="shared" si="82"/>
        <v>0</v>
      </c>
      <c r="AF115" s="180"/>
      <c r="AG115" s="180"/>
      <c r="AH115" s="180">
        <f t="shared" si="83"/>
        <v>0</v>
      </c>
      <c r="AI115" s="180"/>
      <c r="AJ115" s="180"/>
      <c r="AK115" s="180">
        <f t="shared" si="84"/>
        <v>0</v>
      </c>
      <c r="AL115" s="180"/>
      <c r="AM115" s="180"/>
      <c r="AN115" s="264">
        <f t="shared" si="85"/>
        <v>0</v>
      </c>
      <c r="AO115" s="264"/>
      <c r="AP115" s="264"/>
      <c r="AQ115" s="264">
        <f t="shared" si="86"/>
        <v>0</v>
      </c>
      <c r="AR115" s="180"/>
      <c r="AS115" s="180"/>
      <c r="AT115" s="264">
        <f t="shared" si="87"/>
        <v>0</v>
      </c>
      <c r="AU115" s="264"/>
      <c r="AV115" s="264"/>
      <c r="AW115" s="264">
        <f t="shared" si="88"/>
        <v>0</v>
      </c>
      <c r="AX115" s="264"/>
      <c r="AY115" s="264"/>
      <c r="AZ115" s="264">
        <f t="shared" si="75"/>
        <v>0</v>
      </c>
      <c r="BA115" s="180"/>
      <c r="BB115" s="180"/>
      <c r="BC115" s="180"/>
      <c r="BD115" s="180"/>
      <c r="BE115" s="180"/>
      <c r="BF115" s="264"/>
      <c r="BG115" s="225">
        <f>(LARGE((M115,P115,S115,V115,Y115,AH115,AK115,AN115,AQ115,AT115,AZ115,BC115,BF115),1)+LARGE((M115,P115,S115,V115,Y115,AH115,AK115,AN115,AQ115,AT115,AZ115,BC115,BF115),2)+LARGE((M115,P115,S115,V115,Y115,AH115,AK115,AN115,AQ115,AT115,AZ115,BC115,BF115),3)+LARGE((M115,P115,S115,V115,Y115,AH115,AK115,AN115,AQ115,AT115,AZ115,BC115,BF115),4)+LARGE((M115,P115,S115,V115,Y115,AH115,AK115,AN115,AQ115,AT115,AZ115,BC115,BF115),5)+LARGE((M115,P115,S115,V115,Y115,AH115,AK115,AN115,AQ115,AT115,AZ115,BC115,BF115),6))/6</f>
        <v>0</v>
      </c>
      <c r="BH115" s="144"/>
      <c r="BI115" s="178"/>
      <c r="BJ115" s="250" t="s">
        <v>130</v>
      </c>
    </row>
    <row r="116" spans="1:62" ht="14.25" hidden="1">
      <c r="A116" s="246" t="s">
        <v>204</v>
      </c>
      <c r="B116" s="234">
        <v>25757</v>
      </c>
      <c r="C116" s="235" t="s">
        <v>88</v>
      </c>
      <c r="D116" s="236"/>
      <c r="E116" s="164" t="s">
        <v>48</v>
      </c>
      <c r="F116" s="155"/>
      <c r="G116" s="155"/>
      <c r="H116" s="155"/>
      <c r="I116" s="147" t="s">
        <v>63</v>
      </c>
      <c r="J116" s="155"/>
      <c r="K116" s="180"/>
      <c r="L116" s="180"/>
      <c r="M116" s="227">
        <f t="shared" si="76"/>
        <v>0</v>
      </c>
      <c r="N116" s="180"/>
      <c r="O116" s="180"/>
      <c r="P116" s="180">
        <f t="shared" si="77"/>
        <v>0</v>
      </c>
      <c r="Q116" s="180"/>
      <c r="R116" s="180"/>
      <c r="S116" s="180">
        <f t="shared" si="78"/>
        <v>0</v>
      </c>
      <c r="T116" s="162"/>
      <c r="U116" s="162"/>
      <c r="V116" s="227">
        <f t="shared" si="79"/>
        <v>0</v>
      </c>
      <c r="W116" s="180"/>
      <c r="X116" s="180"/>
      <c r="Y116" s="227">
        <f t="shared" si="80"/>
        <v>0</v>
      </c>
      <c r="Z116" s="180"/>
      <c r="AA116" s="180"/>
      <c r="AB116" s="180">
        <f t="shared" si="81"/>
        <v>0</v>
      </c>
      <c r="AC116" s="180"/>
      <c r="AD116" s="180"/>
      <c r="AE116" s="180">
        <f t="shared" si="82"/>
        <v>0</v>
      </c>
      <c r="AF116" s="180"/>
      <c r="AG116" s="180"/>
      <c r="AH116" s="180">
        <f t="shared" si="83"/>
        <v>0</v>
      </c>
      <c r="AI116" s="180"/>
      <c r="AJ116" s="180"/>
      <c r="AK116" s="180">
        <f t="shared" si="84"/>
        <v>0</v>
      </c>
      <c r="AL116" s="180"/>
      <c r="AM116" s="180"/>
      <c r="AN116" s="264">
        <f t="shared" si="85"/>
        <v>0</v>
      </c>
      <c r="AO116" s="264"/>
      <c r="AP116" s="264"/>
      <c r="AQ116" s="264">
        <f t="shared" si="86"/>
        <v>0</v>
      </c>
      <c r="AR116" s="180"/>
      <c r="AS116" s="180"/>
      <c r="AT116" s="264">
        <f t="shared" si="87"/>
        <v>0</v>
      </c>
      <c r="AU116" s="264"/>
      <c r="AV116" s="264"/>
      <c r="AW116" s="264">
        <f t="shared" si="88"/>
        <v>0</v>
      </c>
      <c r="AX116" s="264"/>
      <c r="AY116" s="264"/>
      <c r="AZ116" s="264">
        <f t="shared" si="75"/>
        <v>0</v>
      </c>
      <c r="BA116" s="180"/>
      <c r="BB116" s="180"/>
      <c r="BC116" s="180"/>
      <c r="BD116" s="180"/>
      <c r="BE116" s="180"/>
      <c r="BF116" s="264"/>
      <c r="BG116" s="225">
        <f>(LARGE((M116,P116,S116,V116,Y116,AH116,AK116,AN116,AQ116,AT116,AZ116,BC116,BF116),1)+LARGE((M116,P116,S116,V116,Y116,AH116,AK116,AN116,AQ116,AT116,AZ116,BC116,BF116),2)+LARGE((M116,P116,S116,V116,Y116,AH116,AK116,AN116,AQ116,AT116,AZ116,BC116,BF116),3)+LARGE((M116,P116,S116,V116,Y116,AH116,AK116,AN116,AQ116,AT116,AZ116,BC116,BF116),4)+LARGE((M116,P116,S116,V116,Y116,AH116,AK116,AN116,AQ116,AT116,AZ116,BC116,BF116),5)+LARGE((M116,P116,S116,V116,Y116,AH116,AK116,AN116,AQ116,AT116,AZ116,BC116,BF116),6))/6</f>
        <v>0</v>
      </c>
      <c r="BH116" s="144"/>
      <c r="BI116" s="181"/>
      <c r="BJ116" s="246" t="s">
        <v>204</v>
      </c>
    </row>
    <row r="117" spans="1:62" ht="14.25" hidden="1">
      <c r="A117" s="249" t="s">
        <v>278</v>
      </c>
      <c r="B117" s="195">
        <v>36161</v>
      </c>
      <c r="C117" s="196" t="s">
        <v>84</v>
      </c>
      <c r="D117" s="194"/>
      <c r="E117" s="150" t="s">
        <v>48</v>
      </c>
      <c r="F117" s="150"/>
      <c r="G117" s="155"/>
      <c r="H117" s="155"/>
      <c r="I117" s="161" t="s">
        <v>52</v>
      </c>
      <c r="J117" s="150" t="s">
        <v>152</v>
      </c>
      <c r="K117" s="180"/>
      <c r="L117" s="180"/>
      <c r="M117" s="227">
        <f t="shared" si="76"/>
        <v>0</v>
      </c>
      <c r="N117" s="180"/>
      <c r="O117" s="180"/>
      <c r="P117" s="180">
        <f t="shared" si="77"/>
        <v>0</v>
      </c>
      <c r="Q117" s="180"/>
      <c r="R117" s="180"/>
      <c r="S117" s="180">
        <f t="shared" si="78"/>
        <v>0</v>
      </c>
      <c r="T117" s="162"/>
      <c r="U117" s="162"/>
      <c r="V117" s="227">
        <f t="shared" si="79"/>
        <v>0</v>
      </c>
      <c r="W117" s="162"/>
      <c r="X117" s="162"/>
      <c r="Y117" s="227">
        <f t="shared" si="80"/>
        <v>0</v>
      </c>
      <c r="Z117" s="180"/>
      <c r="AA117" s="180"/>
      <c r="AB117" s="180">
        <f t="shared" si="81"/>
        <v>0</v>
      </c>
      <c r="AC117" s="180"/>
      <c r="AD117" s="180"/>
      <c r="AE117" s="180">
        <f t="shared" si="82"/>
        <v>0</v>
      </c>
      <c r="AF117" s="180"/>
      <c r="AG117" s="180"/>
      <c r="AH117" s="180">
        <f t="shared" si="83"/>
        <v>0</v>
      </c>
      <c r="AI117" s="180"/>
      <c r="AJ117" s="180"/>
      <c r="AK117" s="180">
        <f t="shared" si="84"/>
        <v>0</v>
      </c>
      <c r="AL117" s="180"/>
      <c r="AM117" s="180"/>
      <c r="AN117" s="264">
        <f t="shared" si="85"/>
        <v>0</v>
      </c>
      <c r="AO117" s="264"/>
      <c r="AP117" s="264"/>
      <c r="AQ117" s="264">
        <f t="shared" si="86"/>
        <v>0</v>
      </c>
      <c r="AR117" s="180"/>
      <c r="AS117" s="180"/>
      <c r="AT117" s="264">
        <f t="shared" si="87"/>
        <v>0</v>
      </c>
      <c r="AU117" s="264"/>
      <c r="AV117" s="264"/>
      <c r="AW117" s="264">
        <f t="shared" si="88"/>
        <v>0</v>
      </c>
      <c r="AX117" s="264"/>
      <c r="AY117" s="264"/>
      <c r="AZ117" s="264">
        <f t="shared" si="75"/>
        <v>0</v>
      </c>
      <c r="BA117" s="180"/>
      <c r="BB117" s="180"/>
      <c r="BC117" s="180"/>
      <c r="BD117" s="180"/>
      <c r="BE117" s="180"/>
      <c r="BF117" s="264"/>
      <c r="BG117" s="225">
        <f>(LARGE((M117,P117,S117,V117,Y117,AH117,AK117,AN117,AQ117,AT117,AZ117,BC117,BF117),1)+LARGE((M117,P117,S117,V117,Y117,AH117,AK117,AN117,AQ117,AT117,AZ117,BC117,BF117),2)+LARGE((M117,P117,S117,V117,Y117,AH117,AK117,AN117,AQ117,AT117,AZ117,BC117,BF117),3)+LARGE((M117,P117,S117,V117,Y117,AH117,AK117,AN117,AQ117,AT117,AZ117,BC117,BF117),4)+LARGE((M117,P117,S117,V117,Y117,AH117,AK117,AN117,AQ117,AT117,AZ117,BC117,BF117),5)+LARGE((M117,P117,S117,V117,Y117,AH117,AK117,AN117,AQ117,AT117,AZ117,BC117,BF117),6))/6</f>
        <v>0</v>
      </c>
      <c r="BH117" s="144"/>
      <c r="BI117" s="207"/>
      <c r="BJ117" s="249" t="s">
        <v>278</v>
      </c>
    </row>
    <row r="118" spans="1:62" ht="14.25" hidden="1">
      <c r="A118" s="250" t="s">
        <v>280</v>
      </c>
      <c r="B118" s="185">
        <v>32975</v>
      </c>
      <c r="C118" s="150" t="s">
        <v>259</v>
      </c>
      <c r="D118" s="151"/>
      <c r="E118" s="150" t="s">
        <v>48</v>
      </c>
      <c r="F118" s="150" t="s">
        <v>116</v>
      </c>
      <c r="G118" s="155"/>
      <c r="H118" s="161"/>
      <c r="I118" s="191" t="s">
        <v>52</v>
      </c>
      <c r="J118" s="150" t="s">
        <v>311</v>
      </c>
      <c r="K118" s="180"/>
      <c r="L118" s="180"/>
      <c r="M118" s="227">
        <f t="shared" si="76"/>
        <v>0</v>
      </c>
      <c r="N118" s="180"/>
      <c r="O118" s="180"/>
      <c r="P118" s="180">
        <f t="shared" si="77"/>
        <v>0</v>
      </c>
      <c r="Q118" s="180"/>
      <c r="R118" s="180"/>
      <c r="S118" s="180">
        <f t="shared" si="78"/>
        <v>0</v>
      </c>
      <c r="T118" s="162"/>
      <c r="U118" s="162"/>
      <c r="V118" s="227">
        <f t="shared" si="79"/>
        <v>0</v>
      </c>
      <c r="W118" s="180"/>
      <c r="X118" s="180"/>
      <c r="Y118" s="227">
        <f t="shared" si="80"/>
        <v>0</v>
      </c>
      <c r="Z118" s="180"/>
      <c r="AA118" s="180"/>
      <c r="AB118" s="180">
        <f t="shared" si="81"/>
        <v>0</v>
      </c>
      <c r="AC118" s="180"/>
      <c r="AD118" s="180"/>
      <c r="AE118" s="180">
        <f t="shared" si="82"/>
        <v>0</v>
      </c>
      <c r="AF118" s="180"/>
      <c r="AG118" s="180"/>
      <c r="AH118" s="180">
        <f t="shared" si="83"/>
        <v>0</v>
      </c>
      <c r="AI118" s="180"/>
      <c r="AJ118" s="180"/>
      <c r="AK118" s="180">
        <f t="shared" si="84"/>
        <v>0</v>
      </c>
      <c r="AL118" s="180"/>
      <c r="AM118" s="180"/>
      <c r="AN118" s="264">
        <f t="shared" si="85"/>
        <v>0</v>
      </c>
      <c r="AO118" s="264"/>
      <c r="AP118" s="264"/>
      <c r="AQ118" s="264">
        <f t="shared" si="86"/>
        <v>0</v>
      </c>
      <c r="AR118" s="180"/>
      <c r="AS118" s="180"/>
      <c r="AT118" s="264">
        <f t="shared" si="87"/>
        <v>0</v>
      </c>
      <c r="AU118" s="264"/>
      <c r="AV118" s="264"/>
      <c r="AW118" s="264">
        <f t="shared" si="88"/>
        <v>0</v>
      </c>
      <c r="AX118" s="264"/>
      <c r="AY118" s="264"/>
      <c r="AZ118" s="264">
        <f t="shared" si="75"/>
        <v>0</v>
      </c>
      <c r="BA118" s="180"/>
      <c r="BB118" s="180"/>
      <c r="BC118" s="180"/>
      <c r="BD118" s="180"/>
      <c r="BE118" s="180"/>
      <c r="BF118" s="264"/>
      <c r="BG118" s="225">
        <f>(LARGE((M118,P118,S118,V118,Y118,AH118,AK118,AN118,AQ118,AT118,AZ118,BC118,BF118),1)+LARGE((M118,P118,S118,V118,Y118,AH118,AK118,AN118,AQ118,AT118,AZ118,BC118,BF118),2)+LARGE((M118,P118,S118,V118,Y118,AH118,AK118,AN118,AQ118,AT118,AZ118,BC118,BF118),3)+LARGE((M118,P118,S118,V118,Y118,AH118,AK118,AN118,AQ118,AT118,AZ118,BC118,BF118),4)+LARGE((M118,P118,S118,V118,Y118,AH118,AK118,AN118,AQ118,AT118,AZ118,BC118,BF118),5)+LARGE((M118,P118,S118,V118,Y118,AH118,AK118,AN118,AQ118,AT118,AZ118,BC118,BF118),6))/6</f>
        <v>0</v>
      </c>
      <c r="BH118" s="144"/>
      <c r="BI118" s="181"/>
      <c r="BJ118" s="250" t="s">
        <v>280</v>
      </c>
    </row>
    <row r="119" spans="1:62" ht="14.25" customHeight="1" hidden="1">
      <c r="A119" s="250" t="s">
        <v>281</v>
      </c>
      <c r="B119" s="185">
        <v>36855</v>
      </c>
      <c r="C119" s="150" t="s">
        <v>135</v>
      </c>
      <c r="D119" s="151"/>
      <c r="E119" s="150" t="s">
        <v>56</v>
      </c>
      <c r="F119" s="150" t="s">
        <v>68</v>
      </c>
      <c r="G119" s="155"/>
      <c r="H119" s="163"/>
      <c r="I119" s="191" t="s">
        <v>52</v>
      </c>
      <c r="J119" s="150" t="s">
        <v>69</v>
      </c>
      <c r="K119" s="180"/>
      <c r="L119" s="180"/>
      <c r="M119" s="227">
        <f t="shared" si="76"/>
        <v>0</v>
      </c>
      <c r="N119" s="180"/>
      <c r="O119" s="180"/>
      <c r="P119" s="180">
        <f t="shared" si="77"/>
        <v>0</v>
      </c>
      <c r="Q119" s="180"/>
      <c r="R119" s="180"/>
      <c r="S119" s="180">
        <f t="shared" si="78"/>
        <v>0</v>
      </c>
      <c r="T119" s="162"/>
      <c r="U119" s="162"/>
      <c r="V119" s="227">
        <f t="shared" si="79"/>
        <v>0</v>
      </c>
      <c r="W119" s="180"/>
      <c r="X119" s="180"/>
      <c r="Y119" s="227">
        <f t="shared" si="80"/>
        <v>0</v>
      </c>
      <c r="Z119" s="180"/>
      <c r="AA119" s="180"/>
      <c r="AB119" s="180">
        <f t="shared" si="81"/>
        <v>0</v>
      </c>
      <c r="AC119" s="180"/>
      <c r="AD119" s="180"/>
      <c r="AE119" s="180">
        <f t="shared" si="82"/>
        <v>0</v>
      </c>
      <c r="AF119" s="180"/>
      <c r="AG119" s="180"/>
      <c r="AH119" s="180">
        <f t="shared" si="83"/>
        <v>0</v>
      </c>
      <c r="AI119" s="180"/>
      <c r="AJ119" s="180"/>
      <c r="AK119" s="180">
        <f t="shared" si="84"/>
        <v>0</v>
      </c>
      <c r="AL119" s="180"/>
      <c r="AM119" s="180"/>
      <c r="AN119" s="264">
        <f t="shared" si="85"/>
        <v>0</v>
      </c>
      <c r="AO119" s="264"/>
      <c r="AP119" s="264"/>
      <c r="AQ119" s="264">
        <f t="shared" si="86"/>
        <v>0</v>
      </c>
      <c r="AR119" s="180"/>
      <c r="AS119" s="180"/>
      <c r="AT119" s="264">
        <f t="shared" si="87"/>
        <v>0</v>
      </c>
      <c r="AU119" s="264"/>
      <c r="AV119" s="264"/>
      <c r="AW119" s="264">
        <f t="shared" si="88"/>
        <v>0</v>
      </c>
      <c r="AX119" s="264"/>
      <c r="AY119" s="264"/>
      <c r="AZ119" s="264">
        <f t="shared" si="75"/>
        <v>0</v>
      </c>
      <c r="BA119" s="180"/>
      <c r="BB119" s="180"/>
      <c r="BC119" s="180"/>
      <c r="BD119" s="180"/>
      <c r="BE119" s="180"/>
      <c r="BF119" s="264"/>
      <c r="BG119" s="225">
        <f>(LARGE((M119,P119,S119,V119,Y119,AH119,AK119,AN119,AQ119,AT119,AZ119,BC119,BF119),1)+LARGE((M119,P119,S119,V119,Y119,AH119,AK119,AN119,AQ119,AT119,AZ119,BC119,BF119),2)+LARGE((M119,P119,S119,V119,Y119,AH119,AK119,AN119,AQ119,AT119,AZ119,BC119,BF119),3)+LARGE((M119,P119,S119,V119,Y119,AH119,AK119,AN119,AQ119,AT119,AZ119,BC119,BF119),4)+LARGE((M119,P119,S119,V119,Y119,AH119,AK119,AN119,AQ119,AT119,AZ119,BC119,BF119),5)+LARGE((M119,P119,S119,V119,Y119,AH119,AK119,AN119,AQ119,AT119,AZ119,BC119,BF119),6))/6</f>
        <v>0</v>
      </c>
      <c r="BH119" s="144"/>
      <c r="BI119" s="178"/>
      <c r="BJ119" s="250" t="s">
        <v>281</v>
      </c>
    </row>
    <row r="120" spans="1:62" ht="14.25" hidden="1">
      <c r="A120" s="250" t="s">
        <v>282</v>
      </c>
      <c r="B120" s="185">
        <v>23826</v>
      </c>
      <c r="C120" s="150" t="s">
        <v>88</v>
      </c>
      <c r="D120" s="151"/>
      <c r="E120" s="150" t="s">
        <v>56</v>
      </c>
      <c r="F120" s="150" t="s">
        <v>68</v>
      </c>
      <c r="G120" s="155"/>
      <c r="H120" s="150" t="s">
        <v>124</v>
      </c>
      <c r="I120" s="191" t="s">
        <v>63</v>
      </c>
      <c r="J120" s="150" t="s">
        <v>69</v>
      </c>
      <c r="K120" s="180"/>
      <c r="L120" s="180"/>
      <c r="M120" s="227">
        <f t="shared" si="76"/>
        <v>0</v>
      </c>
      <c r="N120" s="180"/>
      <c r="O120" s="180"/>
      <c r="P120" s="180">
        <f t="shared" si="77"/>
        <v>0</v>
      </c>
      <c r="Q120" s="180"/>
      <c r="R120" s="180"/>
      <c r="S120" s="180">
        <f t="shared" si="78"/>
        <v>0</v>
      </c>
      <c r="T120" s="162"/>
      <c r="U120" s="162"/>
      <c r="V120" s="227">
        <f t="shared" si="79"/>
        <v>0</v>
      </c>
      <c r="W120" s="162"/>
      <c r="X120" s="162"/>
      <c r="Y120" s="227">
        <f t="shared" si="80"/>
        <v>0</v>
      </c>
      <c r="Z120" s="180"/>
      <c r="AA120" s="180"/>
      <c r="AB120" s="180">
        <f t="shared" si="81"/>
        <v>0</v>
      </c>
      <c r="AC120" s="180"/>
      <c r="AD120" s="180"/>
      <c r="AE120" s="180">
        <f t="shared" si="82"/>
        <v>0</v>
      </c>
      <c r="AF120" s="180"/>
      <c r="AG120" s="180"/>
      <c r="AH120" s="180">
        <f t="shared" si="83"/>
        <v>0</v>
      </c>
      <c r="AI120" s="180"/>
      <c r="AJ120" s="180"/>
      <c r="AK120" s="180">
        <f t="shared" si="84"/>
        <v>0</v>
      </c>
      <c r="AL120" s="180"/>
      <c r="AM120" s="180"/>
      <c r="AN120" s="264">
        <f t="shared" si="85"/>
        <v>0</v>
      </c>
      <c r="AO120" s="264"/>
      <c r="AP120" s="264"/>
      <c r="AQ120" s="264">
        <f t="shared" si="86"/>
        <v>0</v>
      </c>
      <c r="AR120" s="180"/>
      <c r="AS120" s="180"/>
      <c r="AT120" s="264">
        <f t="shared" si="87"/>
        <v>0</v>
      </c>
      <c r="AU120" s="264"/>
      <c r="AV120" s="264"/>
      <c r="AW120" s="264">
        <f t="shared" si="88"/>
        <v>0</v>
      </c>
      <c r="AX120" s="264"/>
      <c r="AY120" s="264"/>
      <c r="AZ120" s="264">
        <f t="shared" si="75"/>
        <v>0</v>
      </c>
      <c r="BA120" s="180"/>
      <c r="BB120" s="180"/>
      <c r="BC120" s="180"/>
      <c r="BD120" s="180"/>
      <c r="BE120" s="180"/>
      <c r="BF120" s="264"/>
      <c r="BG120" s="225">
        <f>(LARGE((M120,P120,S120,V120,Y120,AH120,AK120,AN120,AQ120,AT120,AZ120,BC120,BF120),1)+LARGE((M120,P120,S120,V120,Y120,AH120,AK120,AN120,AQ120,AT120,AZ120,BC120,BF120),2)+LARGE((M120,P120,S120,V120,Y120,AH120,AK120,AN120,AQ120,AT120,AZ120,BC120,BF120),3)+LARGE((M120,P120,S120,V120,Y120,AH120,AK120,AN120,AQ120,AT120,AZ120,BC120,BF120),4)+LARGE((M120,P120,S120,V120,Y120,AH120,AK120,AN120,AQ120,AT120,AZ120,BC120,BF120),5)+LARGE((M120,P120,S120,V120,Y120,AH120,AK120,AN120,AQ120,AT120,AZ120,BC120,BF120),6))/6</f>
        <v>0</v>
      </c>
      <c r="BH120" s="144"/>
      <c r="BI120" s="178"/>
      <c r="BJ120" s="250" t="s">
        <v>282</v>
      </c>
    </row>
    <row r="121" spans="1:62" ht="14.25" hidden="1">
      <c r="A121" s="249" t="s">
        <v>264</v>
      </c>
      <c r="B121" s="237">
        <v>36161</v>
      </c>
      <c r="C121" s="238"/>
      <c r="D121" s="154"/>
      <c r="E121" s="238" t="s">
        <v>48</v>
      </c>
      <c r="F121" s="238"/>
      <c r="G121" s="238"/>
      <c r="H121" s="238" t="s">
        <v>51</v>
      </c>
      <c r="I121" s="186" t="s">
        <v>89</v>
      </c>
      <c r="J121" s="238" t="s">
        <v>152</v>
      </c>
      <c r="K121" s="180"/>
      <c r="L121" s="180"/>
      <c r="M121" s="227">
        <f t="shared" si="76"/>
        <v>0</v>
      </c>
      <c r="N121" s="180"/>
      <c r="O121" s="180"/>
      <c r="P121" s="180">
        <f t="shared" si="77"/>
        <v>0</v>
      </c>
      <c r="Q121" s="180"/>
      <c r="R121" s="180"/>
      <c r="S121" s="180">
        <f t="shared" si="78"/>
        <v>0</v>
      </c>
      <c r="T121" s="154"/>
      <c r="U121" s="154"/>
      <c r="V121" s="227">
        <f t="shared" si="79"/>
        <v>0</v>
      </c>
      <c r="W121" s="154"/>
      <c r="X121" s="154"/>
      <c r="Y121" s="227">
        <f t="shared" si="80"/>
        <v>0</v>
      </c>
      <c r="Z121" s="180"/>
      <c r="AA121" s="180"/>
      <c r="AB121" s="180">
        <f t="shared" si="81"/>
        <v>0</v>
      </c>
      <c r="AC121" s="180"/>
      <c r="AD121" s="180"/>
      <c r="AE121" s="180">
        <f t="shared" si="82"/>
        <v>0</v>
      </c>
      <c r="AF121" s="180"/>
      <c r="AG121" s="180"/>
      <c r="AH121" s="180">
        <f t="shared" si="83"/>
        <v>0</v>
      </c>
      <c r="AI121" s="180"/>
      <c r="AJ121" s="180"/>
      <c r="AK121" s="180">
        <f t="shared" si="84"/>
        <v>0</v>
      </c>
      <c r="AL121" s="180"/>
      <c r="AM121" s="180"/>
      <c r="AN121" s="264">
        <f t="shared" si="85"/>
        <v>0</v>
      </c>
      <c r="AO121" s="264"/>
      <c r="AP121" s="264"/>
      <c r="AQ121" s="264">
        <f t="shared" si="86"/>
        <v>0</v>
      </c>
      <c r="AR121" s="180"/>
      <c r="AS121" s="180"/>
      <c r="AT121" s="264">
        <f t="shared" si="87"/>
        <v>0</v>
      </c>
      <c r="AU121" s="264"/>
      <c r="AV121" s="264"/>
      <c r="AW121" s="264">
        <f t="shared" si="88"/>
        <v>0</v>
      </c>
      <c r="AX121" s="264"/>
      <c r="AY121" s="264"/>
      <c r="AZ121" s="264">
        <f t="shared" si="75"/>
        <v>0</v>
      </c>
      <c r="BA121" s="180"/>
      <c r="BB121" s="180"/>
      <c r="BC121" s="180"/>
      <c r="BD121" s="180"/>
      <c r="BE121" s="180"/>
      <c r="BF121" s="264"/>
      <c r="BG121" s="225">
        <f>(LARGE((M121,P121,S121,V121,Y121,AH121,AK121,AN121,AQ121,AT121,AZ121,BC121,BF121),1)+LARGE((M121,P121,S121,V121,Y121,AH121,AK121,AN121,AQ121,AT121,AZ121,BC121,BF121),2)+LARGE((M121,P121,S121,V121,Y121,AH121,AK121,AN121,AQ121,AT121,AZ121,BC121,BF121),3)+LARGE((M121,P121,S121,V121,Y121,AH121,AK121,AN121,AQ121,AT121,AZ121,BC121,BF121),4)+LARGE((M121,P121,S121,V121,Y121,AH121,AK121,AN121,AQ121,AT121,AZ121,BC121,BF121),5)+LARGE((M121,P121,S121,V121,Y121,AH121,AK121,AN121,AQ121,AT121,AZ121,BC121,BF121),6))/6</f>
        <v>0</v>
      </c>
      <c r="BH121" s="144"/>
      <c r="BI121" s="181"/>
      <c r="BJ121" s="249" t="s">
        <v>264</v>
      </c>
    </row>
    <row r="122" spans="1:62" ht="14.25" hidden="1">
      <c r="A122" s="249" t="s">
        <v>265</v>
      </c>
      <c r="B122" s="185">
        <v>26581</v>
      </c>
      <c r="C122" s="150" t="s">
        <v>140</v>
      </c>
      <c r="D122" s="151"/>
      <c r="E122" s="150" t="s">
        <v>106</v>
      </c>
      <c r="F122" s="150" t="s">
        <v>118</v>
      </c>
      <c r="G122" s="150"/>
      <c r="H122" s="155"/>
      <c r="I122" s="161" t="s">
        <v>63</v>
      </c>
      <c r="J122" s="155"/>
      <c r="K122" s="180"/>
      <c r="L122" s="180"/>
      <c r="M122" s="227">
        <f t="shared" si="76"/>
        <v>0</v>
      </c>
      <c r="N122" s="180"/>
      <c r="O122" s="180"/>
      <c r="P122" s="180">
        <f t="shared" si="77"/>
        <v>0</v>
      </c>
      <c r="Q122" s="180"/>
      <c r="R122" s="180"/>
      <c r="S122" s="180">
        <f t="shared" si="78"/>
        <v>0</v>
      </c>
      <c r="T122" s="162"/>
      <c r="U122" s="162"/>
      <c r="V122" s="227">
        <f t="shared" si="79"/>
        <v>0</v>
      </c>
      <c r="W122" s="162"/>
      <c r="X122" s="162"/>
      <c r="Y122" s="227">
        <f t="shared" si="80"/>
        <v>0</v>
      </c>
      <c r="Z122" s="180"/>
      <c r="AA122" s="180"/>
      <c r="AB122" s="180">
        <f t="shared" si="81"/>
        <v>0</v>
      </c>
      <c r="AC122" s="180"/>
      <c r="AD122" s="180"/>
      <c r="AE122" s="180">
        <f t="shared" si="82"/>
        <v>0</v>
      </c>
      <c r="AF122" s="180"/>
      <c r="AG122" s="180"/>
      <c r="AH122" s="180">
        <f t="shared" si="83"/>
        <v>0</v>
      </c>
      <c r="AI122" s="180"/>
      <c r="AJ122" s="180"/>
      <c r="AK122" s="180">
        <f t="shared" si="84"/>
        <v>0</v>
      </c>
      <c r="AL122" s="180"/>
      <c r="AM122" s="180"/>
      <c r="AN122" s="264">
        <f t="shared" si="85"/>
        <v>0</v>
      </c>
      <c r="AO122" s="264"/>
      <c r="AP122" s="264"/>
      <c r="AQ122" s="264">
        <f t="shared" si="86"/>
        <v>0</v>
      </c>
      <c r="AR122" s="180"/>
      <c r="AS122" s="180"/>
      <c r="AT122" s="264">
        <f t="shared" si="87"/>
        <v>0</v>
      </c>
      <c r="AU122" s="264"/>
      <c r="AV122" s="264"/>
      <c r="AW122" s="264">
        <f t="shared" si="88"/>
        <v>0</v>
      </c>
      <c r="AX122" s="264"/>
      <c r="AY122" s="264"/>
      <c r="AZ122" s="264">
        <f t="shared" si="75"/>
        <v>0</v>
      </c>
      <c r="BA122" s="180"/>
      <c r="BB122" s="180"/>
      <c r="BC122" s="180"/>
      <c r="BD122" s="180"/>
      <c r="BE122" s="180"/>
      <c r="BF122" s="264"/>
      <c r="BG122" s="225">
        <f>(LARGE((M122,P122,S122,V122,Y122,AH122,AK122,AN122,AQ122,AT122,AZ122,BC122,BF122),1)+LARGE((M122,P122,S122,V122,Y122,AH122,AK122,AN122,AQ122,AT122,AZ122,BC122,BF122),2)+LARGE((M122,P122,S122,V122,Y122,AH122,AK122,AN122,AQ122,AT122,AZ122,BC122,BF122),3)+LARGE((M122,P122,S122,V122,Y122,AH122,AK122,AN122,AQ122,AT122,AZ122,BC122,BF122),4)+LARGE((M122,P122,S122,V122,Y122,AH122,AK122,AN122,AQ122,AT122,AZ122,BC122,BF122),5)+LARGE((M122,P122,S122,V122,Y122,AH122,AK122,AN122,AQ122,AT122,AZ122,BC122,BF122),6))/6</f>
        <v>0</v>
      </c>
      <c r="BH122" s="144"/>
      <c r="BI122" s="178"/>
      <c r="BJ122" s="249" t="s">
        <v>265</v>
      </c>
    </row>
    <row r="123" spans="1:62" ht="14.25" hidden="1">
      <c r="A123" s="249" t="s">
        <v>266</v>
      </c>
      <c r="B123" s="185">
        <v>33318</v>
      </c>
      <c r="C123" s="150" t="s">
        <v>88</v>
      </c>
      <c r="D123" s="151"/>
      <c r="E123" s="150" t="s">
        <v>48</v>
      </c>
      <c r="F123" s="150"/>
      <c r="G123" s="155"/>
      <c r="H123" s="150"/>
      <c r="I123" s="191" t="s">
        <v>63</v>
      </c>
      <c r="J123" s="150" t="s">
        <v>323</v>
      </c>
      <c r="K123" s="180"/>
      <c r="L123" s="180"/>
      <c r="M123" s="227">
        <f t="shared" si="76"/>
        <v>0</v>
      </c>
      <c r="N123" s="180"/>
      <c r="O123" s="180"/>
      <c r="P123" s="180">
        <f t="shared" si="77"/>
        <v>0</v>
      </c>
      <c r="Q123" s="180"/>
      <c r="R123" s="180"/>
      <c r="S123" s="180">
        <f t="shared" si="78"/>
        <v>0</v>
      </c>
      <c r="T123" s="180"/>
      <c r="U123" s="180"/>
      <c r="V123" s="227">
        <f t="shared" si="79"/>
        <v>0</v>
      </c>
      <c r="W123" s="180"/>
      <c r="X123" s="180"/>
      <c r="Y123" s="227">
        <f t="shared" si="80"/>
        <v>0</v>
      </c>
      <c r="Z123" s="180"/>
      <c r="AA123" s="180"/>
      <c r="AB123" s="180">
        <f t="shared" si="81"/>
        <v>0</v>
      </c>
      <c r="AC123" s="180"/>
      <c r="AD123" s="180"/>
      <c r="AE123" s="180">
        <f t="shared" si="82"/>
        <v>0</v>
      </c>
      <c r="AF123" s="180"/>
      <c r="AG123" s="180"/>
      <c r="AH123" s="180">
        <f t="shared" si="83"/>
        <v>0</v>
      </c>
      <c r="AI123" s="180"/>
      <c r="AJ123" s="180"/>
      <c r="AK123" s="180">
        <f t="shared" si="84"/>
        <v>0</v>
      </c>
      <c r="AL123" s="180"/>
      <c r="AM123" s="180"/>
      <c r="AN123" s="264">
        <f t="shared" si="85"/>
        <v>0</v>
      </c>
      <c r="AO123" s="264"/>
      <c r="AP123" s="264"/>
      <c r="AQ123" s="264">
        <f t="shared" si="86"/>
        <v>0</v>
      </c>
      <c r="AR123" s="180"/>
      <c r="AS123" s="180"/>
      <c r="AT123" s="264">
        <f t="shared" si="87"/>
        <v>0</v>
      </c>
      <c r="AU123" s="264"/>
      <c r="AV123" s="264"/>
      <c r="AW123" s="264">
        <f t="shared" si="88"/>
        <v>0</v>
      </c>
      <c r="AX123" s="264"/>
      <c r="AY123" s="264"/>
      <c r="AZ123" s="264">
        <f t="shared" si="75"/>
        <v>0</v>
      </c>
      <c r="BA123" s="180"/>
      <c r="BB123" s="180"/>
      <c r="BC123" s="180"/>
      <c r="BD123" s="180"/>
      <c r="BE123" s="180"/>
      <c r="BF123" s="264"/>
      <c r="BG123" s="225">
        <f>(LARGE((M123,P123,S123,V123,Y123,AH123,AK123,AN123,AQ123,AT123,AZ123,BC123,BF123),1)+LARGE((M123,P123,S123,V123,Y123,AH123,AK123,AN123,AQ123,AT123,AZ123,BC123,BF123),2)+LARGE((M123,P123,S123,V123,Y123,AH123,AK123,AN123,AQ123,AT123,AZ123,BC123,BF123),3)+LARGE((M123,P123,S123,V123,Y123,AH123,AK123,AN123,AQ123,AT123,AZ123,BC123,BF123),4)+LARGE((M123,P123,S123,V123,Y123,AH123,AK123,AN123,AQ123,AT123,AZ123,BC123,BF123),5)+LARGE((M123,P123,S123,V123,Y123,AH123,AK123,AN123,AQ123,AT123,AZ123,BC123,BF123),6))/6</f>
        <v>0</v>
      </c>
      <c r="BH123" s="144"/>
      <c r="BI123" s="178"/>
      <c r="BJ123" s="249" t="s">
        <v>266</v>
      </c>
    </row>
    <row r="124" spans="1:62" ht="14.25" hidden="1">
      <c r="A124" s="245" t="s">
        <v>203</v>
      </c>
      <c r="B124" s="185">
        <v>36941</v>
      </c>
      <c r="C124" s="150" t="s">
        <v>84</v>
      </c>
      <c r="D124" s="151"/>
      <c r="E124" s="150" t="s">
        <v>56</v>
      </c>
      <c r="F124" s="150" t="s">
        <v>310</v>
      </c>
      <c r="G124" s="155"/>
      <c r="H124" s="155"/>
      <c r="I124" s="191" t="s">
        <v>52</v>
      </c>
      <c r="J124" s="150" t="s">
        <v>321</v>
      </c>
      <c r="K124" s="180"/>
      <c r="L124" s="180"/>
      <c r="M124" s="227">
        <f t="shared" si="76"/>
        <v>0</v>
      </c>
      <c r="N124" s="180"/>
      <c r="O124" s="180"/>
      <c r="P124" s="180">
        <f t="shared" si="77"/>
        <v>0</v>
      </c>
      <c r="Q124" s="180"/>
      <c r="R124" s="180"/>
      <c r="S124" s="180">
        <f t="shared" si="78"/>
        <v>0</v>
      </c>
      <c r="T124" s="180"/>
      <c r="U124" s="180"/>
      <c r="V124" s="227">
        <f t="shared" si="79"/>
        <v>0</v>
      </c>
      <c r="W124" s="162"/>
      <c r="X124" s="162"/>
      <c r="Y124" s="227">
        <f t="shared" si="80"/>
        <v>0</v>
      </c>
      <c r="Z124" s="180"/>
      <c r="AA124" s="180"/>
      <c r="AB124" s="180">
        <f t="shared" si="81"/>
        <v>0</v>
      </c>
      <c r="AC124" s="180"/>
      <c r="AD124" s="180"/>
      <c r="AE124" s="180">
        <f t="shared" si="82"/>
        <v>0</v>
      </c>
      <c r="AF124" s="180"/>
      <c r="AG124" s="180"/>
      <c r="AH124" s="180">
        <f t="shared" si="83"/>
        <v>0</v>
      </c>
      <c r="AI124" s="180"/>
      <c r="AJ124" s="180"/>
      <c r="AK124" s="180">
        <f t="shared" si="84"/>
        <v>0</v>
      </c>
      <c r="AL124" s="180"/>
      <c r="AM124" s="180"/>
      <c r="AN124" s="264">
        <f t="shared" si="85"/>
        <v>0</v>
      </c>
      <c r="AO124" s="264"/>
      <c r="AP124" s="264"/>
      <c r="AQ124" s="264">
        <f t="shared" si="86"/>
        <v>0</v>
      </c>
      <c r="AR124" s="180"/>
      <c r="AS124" s="180"/>
      <c r="AT124" s="264">
        <f t="shared" si="87"/>
        <v>0</v>
      </c>
      <c r="AU124" s="264"/>
      <c r="AV124" s="264"/>
      <c r="AW124" s="264">
        <f t="shared" si="88"/>
        <v>0</v>
      </c>
      <c r="AX124" s="264"/>
      <c r="AY124" s="264"/>
      <c r="AZ124" s="264">
        <f t="shared" si="75"/>
        <v>0</v>
      </c>
      <c r="BA124" s="180"/>
      <c r="BB124" s="180"/>
      <c r="BC124" s="180"/>
      <c r="BD124" s="180"/>
      <c r="BE124" s="180"/>
      <c r="BF124" s="264"/>
      <c r="BG124" s="225">
        <f>(LARGE((M124,P124,S124,V124,Y124,AH124,AK124,AN124,AQ124,AT124,AZ124,BC124,BF124),1)+LARGE((M124,P124,S124,V124,Y124,AH124,AK124,AN124,AQ124,AT124,AZ124,BC124,BF124),2)+LARGE((M124,P124,S124,V124,Y124,AH124,AK124,AN124,AQ124,AT124,AZ124,BC124,BF124),3)+LARGE((M124,P124,S124,V124,Y124,AH124,AK124,AN124,AQ124,AT124,AZ124,BC124,BF124),4)+LARGE((M124,P124,S124,V124,Y124,AH124,AK124,AN124,AQ124,AT124,AZ124,BC124,BF124),5)+LARGE((M124,P124,S124,V124,Y124,AH124,AK124,AN124,AQ124,AT124,AZ124,BC124,BF124),6))/6</f>
        <v>0</v>
      </c>
      <c r="BH124" s="144"/>
      <c r="BI124" s="178"/>
      <c r="BJ124" s="245" t="s">
        <v>203</v>
      </c>
    </row>
    <row r="125" spans="1:62" ht="14.25" hidden="1">
      <c r="A125" s="250" t="s">
        <v>287</v>
      </c>
      <c r="B125" s="185">
        <v>36734</v>
      </c>
      <c r="C125" s="150" t="s">
        <v>259</v>
      </c>
      <c r="D125" s="151"/>
      <c r="E125" s="150" t="s">
        <v>56</v>
      </c>
      <c r="F125" s="150" t="s">
        <v>57</v>
      </c>
      <c r="G125" s="155"/>
      <c r="H125" s="150"/>
      <c r="I125" s="192" t="s">
        <v>63</v>
      </c>
      <c r="J125" s="150" t="s">
        <v>319</v>
      </c>
      <c r="K125" s="180"/>
      <c r="L125" s="180"/>
      <c r="M125" s="227">
        <f t="shared" si="76"/>
        <v>0</v>
      </c>
      <c r="N125" s="180"/>
      <c r="O125" s="180"/>
      <c r="P125" s="180">
        <f t="shared" si="77"/>
        <v>0</v>
      </c>
      <c r="Q125" s="180"/>
      <c r="R125" s="180"/>
      <c r="S125" s="180">
        <f t="shared" si="78"/>
        <v>0</v>
      </c>
      <c r="T125" s="162"/>
      <c r="U125" s="162"/>
      <c r="V125" s="227">
        <f t="shared" si="79"/>
        <v>0</v>
      </c>
      <c r="W125" s="162"/>
      <c r="X125" s="162"/>
      <c r="Y125" s="227">
        <f t="shared" si="80"/>
        <v>0</v>
      </c>
      <c r="Z125" s="180"/>
      <c r="AA125" s="180"/>
      <c r="AB125" s="180">
        <f t="shared" si="81"/>
        <v>0</v>
      </c>
      <c r="AC125" s="180"/>
      <c r="AD125" s="180"/>
      <c r="AE125" s="180">
        <f t="shared" si="82"/>
        <v>0</v>
      </c>
      <c r="AF125" s="180"/>
      <c r="AG125" s="180"/>
      <c r="AH125" s="180">
        <f t="shared" si="83"/>
        <v>0</v>
      </c>
      <c r="AI125" s="180"/>
      <c r="AJ125" s="180"/>
      <c r="AK125" s="180">
        <f t="shared" si="84"/>
        <v>0</v>
      </c>
      <c r="AL125" s="180"/>
      <c r="AM125" s="180"/>
      <c r="AN125" s="264">
        <f t="shared" si="85"/>
        <v>0</v>
      </c>
      <c r="AO125" s="264"/>
      <c r="AP125" s="264"/>
      <c r="AQ125" s="264">
        <f t="shared" si="86"/>
        <v>0</v>
      </c>
      <c r="AR125" s="180"/>
      <c r="AS125" s="180"/>
      <c r="AT125" s="264">
        <f t="shared" si="87"/>
        <v>0</v>
      </c>
      <c r="AU125" s="264"/>
      <c r="AV125" s="264"/>
      <c r="AW125" s="264">
        <f t="shared" si="88"/>
        <v>0</v>
      </c>
      <c r="AX125" s="264"/>
      <c r="AY125" s="264"/>
      <c r="AZ125" s="264">
        <f t="shared" si="75"/>
        <v>0</v>
      </c>
      <c r="BA125" s="180"/>
      <c r="BB125" s="180"/>
      <c r="BC125" s="180"/>
      <c r="BD125" s="180"/>
      <c r="BE125" s="180"/>
      <c r="BF125" s="264"/>
      <c r="BG125" s="225">
        <f>(LARGE((M125,P125,S125,V125,Y125,AH125,AK125,AN125,AQ125,AT125,AZ125,BC125,BF125),1)+LARGE((M125,P125,S125,V125,Y125,AH125,AK125,AN125,AQ125,AT125,AZ125,BC125,BF125),2)+LARGE((M125,P125,S125,V125,Y125,AH125,AK125,AN125,AQ125,AT125,AZ125,BC125,BF125),3)+LARGE((M125,P125,S125,V125,Y125,AH125,AK125,AN125,AQ125,AT125,AZ125,BC125,BF125),4)+LARGE((M125,P125,S125,V125,Y125,AH125,AK125,AN125,AQ125,AT125,AZ125,BC125,BF125),5)+LARGE((M125,P125,S125,V125,Y125,AH125,AK125,AN125,AQ125,AT125,AZ125,BC125,BF125),6))/6</f>
        <v>0</v>
      </c>
      <c r="BH125" s="144"/>
      <c r="BI125" s="181"/>
      <c r="BJ125" s="250" t="s">
        <v>287</v>
      </c>
    </row>
    <row r="126" spans="1:62" ht="25.5" hidden="1">
      <c r="A126" s="250" t="s">
        <v>299</v>
      </c>
      <c r="B126" s="189">
        <v>36968</v>
      </c>
      <c r="C126" s="190" t="s">
        <v>47</v>
      </c>
      <c r="D126" s="153"/>
      <c r="E126" s="190" t="s">
        <v>131</v>
      </c>
      <c r="F126" s="190" t="s">
        <v>336</v>
      </c>
      <c r="G126" s="238"/>
      <c r="H126" s="190" t="s">
        <v>51</v>
      </c>
      <c r="I126" s="190" t="s">
        <v>74</v>
      </c>
      <c r="J126" s="190" t="s">
        <v>337</v>
      </c>
      <c r="K126" s="180"/>
      <c r="L126" s="180"/>
      <c r="M126" s="227">
        <f t="shared" si="76"/>
        <v>0</v>
      </c>
      <c r="N126" s="180"/>
      <c r="O126" s="180"/>
      <c r="P126" s="180">
        <f t="shared" si="77"/>
        <v>0</v>
      </c>
      <c r="Q126" s="180"/>
      <c r="R126" s="180"/>
      <c r="S126" s="180">
        <f t="shared" si="78"/>
        <v>0</v>
      </c>
      <c r="T126" s="162"/>
      <c r="U126" s="162"/>
      <c r="V126" s="227">
        <f t="shared" si="79"/>
        <v>0</v>
      </c>
      <c r="W126" s="162"/>
      <c r="X126" s="162"/>
      <c r="Y126" s="227">
        <f t="shared" si="80"/>
        <v>0</v>
      </c>
      <c r="Z126" s="180"/>
      <c r="AA126" s="180"/>
      <c r="AB126" s="180">
        <f t="shared" si="81"/>
        <v>0</v>
      </c>
      <c r="AC126" s="180"/>
      <c r="AD126" s="180"/>
      <c r="AE126" s="180">
        <f t="shared" si="82"/>
        <v>0</v>
      </c>
      <c r="AF126" s="180"/>
      <c r="AG126" s="180"/>
      <c r="AH126" s="180">
        <f t="shared" si="83"/>
        <v>0</v>
      </c>
      <c r="AI126" s="180"/>
      <c r="AJ126" s="180"/>
      <c r="AK126" s="180">
        <f t="shared" si="84"/>
        <v>0</v>
      </c>
      <c r="AL126" s="180"/>
      <c r="AM126" s="180"/>
      <c r="AN126" s="264">
        <f t="shared" si="85"/>
        <v>0</v>
      </c>
      <c r="AO126" s="264"/>
      <c r="AP126" s="264"/>
      <c r="AQ126" s="264">
        <f t="shared" si="86"/>
        <v>0</v>
      </c>
      <c r="AR126" s="180"/>
      <c r="AS126" s="180"/>
      <c r="AT126" s="264">
        <f t="shared" si="87"/>
        <v>0</v>
      </c>
      <c r="AU126" s="264"/>
      <c r="AV126" s="264"/>
      <c r="AW126" s="264">
        <f t="shared" si="88"/>
        <v>0</v>
      </c>
      <c r="AX126" s="264"/>
      <c r="AY126" s="264"/>
      <c r="AZ126" s="264">
        <f t="shared" si="75"/>
        <v>0</v>
      </c>
      <c r="BA126" s="180"/>
      <c r="BB126" s="180"/>
      <c r="BC126" s="180"/>
      <c r="BD126" s="180"/>
      <c r="BE126" s="180"/>
      <c r="BF126" s="264"/>
      <c r="BG126" s="225">
        <f>(LARGE((M126,P126,S126,V126,Y126,AH126,AK126,AN126,AQ126,AT126,AZ126,BC126,BF126),1)+LARGE((M126,P126,S126,V126,Y126,AH126,AK126,AN126,AQ126,AT126,AZ126,BC126,BF126),2)+LARGE((M126,P126,S126,V126,Y126,AH126,AK126,AN126,AQ126,AT126,AZ126,BC126,BF126),3)+LARGE((M126,P126,S126,V126,Y126,AH126,AK126,AN126,AQ126,AT126,AZ126,BC126,BF126),4)+LARGE((M126,P126,S126,V126,Y126,AH126,AK126,AN126,AQ126,AT126,AZ126,BC126,BF126),5)+LARGE((M126,P126,S126,V126,Y126,AH126,AK126,AN126,AQ126,AT126,AZ126,BC126,BF126),6))/6</f>
        <v>0</v>
      </c>
      <c r="BH126" s="144"/>
      <c r="BI126" s="181"/>
      <c r="BJ126" s="250" t="s">
        <v>299</v>
      </c>
    </row>
    <row r="127" spans="1:62" ht="14.25" hidden="1">
      <c r="A127" s="250" t="s">
        <v>283</v>
      </c>
      <c r="B127" s="185">
        <v>38601</v>
      </c>
      <c r="C127" s="150" t="s">
        <v>259</v>
      </c>
      <c r="D127" s="151"/>
      <c r="E127" s="150" t="s">
        <v>48</v>
      </c>
      <c r="F127" s="150"/>
      <c r="G127" s="150" t="s">
        <v>104</v>
      </c>
      <c r="H127" s="155"/>
      <c r="I127" s="191" t="s">
        <v>52</v>
      </c>
      <c r="J127" s="150" t="s">
        <v>314</v>
      </c>
      <c r="K127" s="180"/>
      <c r="L127" s="180"/>
      <c r="M127" s="227">
        <f t="shared" si="76"/>
        <v>0</v>
      </c>
      <c r="N127" s="180"/>
      <c r="O127" s="180"/>
      <c r="P127" s="180">
        <f t="shared" si="77"/>
        <v>0</v>
      </c>
      <c r="Q127" s="180"/>
      <c r="R127" s="180"/>
      <c r="S127" s="180">
        <f t="shared" si="78"/>
        <v>0</v>
      </c>
      <c r="T127" s="162"/>
      <c r="U127" s="162"/>
      <c r="V127" s="227">
        <f t="shared" si="79"/>
        <v>0</v>
      </c>
      <c r="W127" s="162"/>
      <c r="X127" s="162"/>
      <c r="Y127" s="227">
        <f t="shared" si="80"/>
        <v>0</v>
      </c>
      <c r="Z127" s="180"/>
      <c r="AA127" s="180"/>
      <c r="AB127" s="180">
        <f t="shared" si="81"/>
        <v>0</v>
      </c>
      <c r="AC127" s="180"/>
      <c r="AD127" s="180"/>
      <c r="AE127" s="180">
        <f t="shared" si="82"/>
        <v>0</v>
      </c>
      <c r="AF127" s="180"/>
      <c r="AG127" s="180"/>
      <c r="AH127" s="180">
        <f t="shared" si="83"/>
        <v>0</v>
      </c>
      <c r="AI127" s="180"/>
      <c r="AJ127" s="180"/>
      <c r="AK127" s="180">
        <f t="shared" si="84"/>
        <v>0</v>
      </c>
      <c r="AL127" s="180"/>
      <c r="AM127" s="180"/>
      <c r="AN127" s="264">
        <f t="shared" si="85"/>
        <v>0</v>
      </c>
      <c r="AO127" s="264"/>
      <c r="AP127" s="264"/>
      <c r="AQ127" s="264">
        <f t="shared" si="86"/>
        <v>0</v>
      </c>
      <c r="AR127" s="180"/>
      <c r="AS127" s="180"/>
      <c r="AT127" s="264">
        <f t="shared" si="87"/>
        <v>0</v>
      </c>
      <c r="AU127" s="264"/>
      <c r="AV127" s="264"/>
      <c r="AW127" s="264">
        <f t="shared" si="88"/>
        <v>0</v>
      </c>
      <c r="AX127" s="264"/>
      <c r="AY127" s="264"/>
      <c r="AZ127" s="264">
        <f t="shared" si="75"/>
        <v>0</v>
      </c>
      <c r="BA127" s="180"/>
      <c r="BB127" s="180"/>
      <c r="BC127" s="180"/>
      <c r="BD127" s="180"/>
      <c r="BE127" s="180"/>
      <c r="BF127" s="264"/>
      <c r="BG127" s="225">
        <f>(LARGE((M127,P127,S127,V127,Y127,AH127,AK127,AN127,AQ127,AT127,AZ127,BC127,BF127),1)+LARGE((M127,P127,S127,V127,Y127,AH127,AK127,AN127,AQ127,AT127,AZ127,BC127,BF127),2)+LARGE((M127,P127,S127,V127,Y127,AH127,AK127,AN127,AQ127,AT127,AZ127,BC127,BF127),3)+LARGE((M127,P127,S127,V127,Y127,AH127,AK127,AN127,AQ127,AT127,AZ127,BC127,BF127),4)+LARGE((M127,P127,S127,V127,Y127,AH127,AK127,AN127,AQ127,AT127,AZ127,BC127,BF127),5)+LARGE((M127,P127,S127,V127,Y127,AH127,AK127,AN127,AQ127,AT127,AZ127,BC127,BF127),6))/6</f>
        <v>0</v>
      </c>
      <c r="BH127" s="144"/>
      <c r="BI127" s="178"/>
      <c r="BJ127" s="250" t="s">
        <v>283</v>
      </c>
    </row>
    <row r="128" spans="1:62" ht="14.25" hidden="1">
      <c r="A128" s="252" t="s">
        <v>267</v>
      </c>
      <c r="B128" s="185">
        <v>37732</v>
      </c>
      <c r="C128" s="150" t="s">
        <v>88</v>
      </c>
      <c r="D128" s="151"/>
      <c r="E128" s="150" t="s">
        <v>60</v>
      </c>
      <c r="F128" s="150"/>
      <c r="G128" s="150" t="s">
        <v>62</v>
      </c>
      <c r="H128" s="198" t="s">
        <v>102</v>
      </c>
      <c r="I128" s="191" t="s">
        <v>52</v>
      </c>
      <c r="J128" s="150" t="s">
        <v>327</v>
      </c>
      <c r="K128" s="180"/>
      <c r="L128" s="180"/>
      <c r="M128" s="227">
        <f t="shared" si="76"/>
        <v>0</v>
      </c>
      <c r="N128" s="180"/>
      <c r="O128" s="180"/>
      <c r="P128" s="180">
        <f t="shared" si="77"/>
        <v>0</v>
      </c>
      <c r="Q128" s="180"/>
      <c r="R128" s="180"/>
      <c r="S128" s="180">
        <f t="shared" si="78"/>
        <v>0</v>
      </c>
      <c r="T128" s="180"/>
      <c r="U128" s="180"/>
      <c r="V128" s="227">
        <f t="shared" si="79"/>
        <v>0</v>
      </c>
      <c r="W128" s="180"/>
      <c r="X128" s="180"/>
      <c r="Y128" s="227">
        <f t="shared" si="80"/>
        <v>0</v>
      </c>
      <c r="Z128" s="180"/>
      <c r="AA128" s="180"/>
      <c r="AB128" s="180">
        <f t="shared" si="81"/>
        <v>0</v>
      </c>
      <c r="AC128" s="180"/>
      <c r="AD128" s="180"/>
      <c r="AE128" s="180">
        <f t="shared" si="82"/>
        <v>0</v>
      </c>
      <c r="AF128" s="180"/>
      <c r="AG128" s="180"/>
      <c r="AH128" s="180">
        <f t="shared" si="83"/>
        <v>0</v>
      </c>
      <c r="AI128" s="180"/>
      <c r="AJ128" s="180"/>
      <c r="AK128" s="180">
        <f t="shared" si="84"/>
        <v>0</v>
      </c>
      <c r="AL128" s="180"/>
      <c r="AM128" s="180"/>
      <c r="AN128" s="264">
        <f t="shared" si="85"/>
        <v>0</v>
      </c>
      <c r="AO128" s="264"/>
      <c r="AP128" s="264"/>
      <c r="AQ128" s="264">
        <f t="shared" si="86"/>
        <v>0</v>
      </c>
      <c r="AR128" s="180"/>
      <c r="AS128" s="180"/>
      <c r="AT128" s="264">
        <f t="shared" si="87"/>
        <v>0</v>
      </c>
      <c r="AU128" s="264"/>
      <c r="AV128" s="264"/>
      <c r="AW128" s="264">
        <f t="shared" si="88"/>
        <v>0</v>
      </c>
      <c r="AX128" s="264"/>
      <c r="AY128" s="264"/>
      <c r="AZ128" s="264">
        <f t="shared" si="75"/>
        <v>0</v>
      </c>
      <c r="BA128" s="180"/>
      <c r="BB128" s="180"/>
      <c r="BC128" s="180"/>
      <c r="BD128" s="180"/>
      <c r="BE128" s="180"/>
      <c r="BF128" s="264"/>
      <c r="BG128" s="225">
        <f>(LARGE((M128,P128,S128,V128,Y128,AH128,AK128,AN128,AQ128,AT128,AZ128,BC128,BF128),1)+LARGE((M128,P128,S128,V128,Y128,AH128,AK128,AN128,AQ128,AT128,AZ128,BC128,BF128),2)+LARGE((M128,P128,S128,V128,Y128,AH128,AK128,AN128,AQ128,AT128,AZ128,BC128,BF128),3)+LARGE((M128,P128,S128,V128,Y128,AH128,AK128,AN128,AQ128,AT128,AZ128,BC128,BF128),4)+LARGE((M128,P128,S128,V128,Y128,AH128,AK128,AN128,AQ128,AT128,AZ128,BC128,BF128),5)+LARGE((M128,P128,S128,V128,Y128,AH128,AK128,AN128,AQ128,AT128,AZ128,BC128,BF128),6))/6</f>
        <v>0</v>
      </c>
      <c r="BH128" s="144"/>
      <c r="BI128" s="181"/>
      <c r="BJ128" s="252" t="s">
        <v>267</v>
      </c>
    </row>
    <row r="129" spans="1:62" ht="14.25" hidden="1">
      <c r="A129" s="243" t="s">
        <v>129</v>
      </c>
      <c r="B129" s="145">
        <v>14308</v>
      </c>
      <c r="C129" s="202" t="s">
        <v>65</v>
      </c>
      <c r="D129" s="146"/>
      <c r="E129" s="203" t="s">
        <v>48</v>
      </c>
      <c r="F129" s="150" t="s">
        <v>116</v>
      </c>
      <c r="G129" s="155"/>
      <c r="H129" s="155"/>
      <c r="I129" s="161" t="s">
        <v>52</v>
      </c>
      <c r="J129" s="150" t="s">
        <v>53</v>
      </c>
      <c r="K129" s="180"/>
      <c r="L129" s="180"/>
      <c r="M129" s="227">
        <f t="shared" si="76"/>
        <v>0</v>
      </c>
      <c r="N129" s="180"/>
      <c r="O129" s="180"/>
      <c r="P129" s="180">
        <f t="shared" si="77"/>
        <v>0</v>
      </c>
      <c r="Q129" s="180"/>
      <c r="R129" s="180"/>
      <c r="S129" s="180">
        <f t="shared" si="78"/>
        <v>0</v>
      </c>
      <c r="T129" s="162"/>
      <c r="U129" s="162"/>
      <c r="V129" s="227">
        <f t="shared" si="79"/>
        <v>0</v>
      </c>
      <c r="W129" s="180"/>
      <c r="X129" s="180"/>
      <c r="Y129" s="227">
        <f t="shared" si="80"/>
        <v>0</v>
      </c>
      <c r="Z129" s="180"/>
      <c r="AA129" s="180"/>
      <c r="AB129" s="180">
        <f t="shared" si="81"/>
        <v>0</v>
      </c>
      <c r="AC129" s="180"/>
      <c r="AD129" s="180"/>
      <c r="AE129" s="180">
        <f t="shared" si="82"/>
        <v>0</v>
      </c>
      <c r="AF129" s="180"/>
      <c r="AG129" s="180"/>
      <c r="AH129" s="180">
        <f t="shared" si="83"/>
        <v>0</v>
      </c>
      <c r="AI129" s="180"/>
      <c r="AJ129" s="180"/>
      <c r="AK129" s="180">
        <f t="shared" si="84"/>
        <v>0</v>
      </c>
      <c r="AL129" s="180"/>
      <c r="AM129" s="180"/>
      <c r="AN129" s="264">
        <f t="shared" si="85"/>
        <v>0</v>
      </c>
      <c r="AO129" s="264"/>
      <c r="AP129" s="264"/>
      <c r="AQ129" s="264">
        <f t="shared" si="86"/>
        <v>0</v>
      </c>
      <c r="AR129" s="180"/>
      <c r="AS129" s="180"/>
      <c r="AT129" s="264">
        <f t="shared" si="87"/>
        <v>0</v>
      </c>
      <c r="AU129" s="264"/>
      <c r="AV129" s="264"/>
      <c r="AW129" s="264">
        <f t="shared" si="88"/>
        <v>0</v>
      </c>
      <c r="AX129" s="264"/>
      <c r="AY129" s="264"/>
      <c r="AZ129" s="264">
        <f t="shared" si="75"/>
        <v>0</v>
      </c>
      <c r="BA129" s="180"/>
      <c r="BB129" s="180"/>
      <c r="BC129" s="180"/>
      <c r="BD129" s="180"/>
      <c r="BE129" s="180"/>
      <c r="BF129" s="264"/>
      <c r="BG129" s="225">
        <f>(LARGE((M129,P129,S129,V129,Y129,AH129,AK129,AN129,AQ129,AT129,AZ129,BC129,BF129),1)+LARGE((M129,P129,S129,V129,Y129,AH129,AK129,AN129,AQ129,AT129,AZ129,BC129,BF129),2)+LARGE((M129,P129,S129,V129,Y129,AH129,AK129,AN129,AQ129,AT129,AZ129,BC129,BF129),3)+LARGE((M129,P129,S129,V129,Y129,AH129,AK129,AN129,AQ129,AT129,AZ129,BC129,BF129),4)+LARGE((M129,P129,S129,V129,Y129,AH129,AK129,AN129,AQ129,AT129,AZ129,BC129,BF129),5)+LARGE((M129,P129,S129,V129,Y129,AH129,AK129,AN129,AQ129,AT129,AZ129,BC129,BF129),6))/6</f>
        <v>0</v>
      </c>
      <c r="BH129" s="144"/>
      <c r="BI129" s="181"/>
      <c r="BJ129" s="243" t="s">
        <v>129</v>
      </c>
    </row>
    <row r="130" spans="1:62" ht="25.5" hidden="1">
      <c r="A130" s="249" t="s">
        <v>268</v>
      </c>
      <c r="B130" s="189">
        <v>35635</v>
      </c>
      <c r="C130" s="190" t="s">
        <v>84</v>
      </c>
      <c r="D130" s="153"/>
      <c r="E130" s="186" t="s">
        <v>106</v>
      </c>
      <c r="F130" s="191" t="s">
        <v>249</v>
      </c>
      <c r="G130" s="186"/>
      <c r="H130" s="191" t="s">
        <v>102</v>
      </c>
      <c r="I130" s="191" t="s">
        <v>63</v>
      </c>
      <c r="J130" s="186" t="s">
        <v>329</v>
      </c>
      <c r="K130" s="180"/>
      <c r="L130" s="180"/>
      <c r="M130" s="227">
        <f t="shared" si="76"/>
        <v>0</v>
      </c>
      <c r="N130" s="180"/>
      <c r="O130" s="180"/>
      <c r="P130" s="180">
        <f t="shared" si="77"/>
        <v>0</v>
      </c>
      <c r="Q130" s="180"/>
      <c r="R130" s="180"/>
      <c r="S130" s="180">
        <f t="shared" si="78"/>
        <v>0</v>
      </c>
      <c r="T130" s="180"/>
      <c r="U130" s="180"/>
      <c r="V130" s="227">
        <f t="shared" si="79"/>
        <v>0</v>
      </c>
      <c r="W130" s="180"/>
      <c r="X130" s="180"/>
      <c r="Y130" s="227">
        <f t="shared" si="80"/>
        <v>0</v>
      </c>
      <c r="Z130" s="180"/>
      <c r="AA130" s="180"/>
      <c r="AB130" s="180">
        <f t="shared" si="81"/>
        <v>0</v>
      </c>
      <c r="AC130" s="180"/>
      <c r="AD130" s="180"/>
      <c r="AE130" s="180">
        <f t="shared" si="82"/>
        <v>0</v>
      </c>
      <c r="AF130" s="180"/>
      <c r="AG130" s="180"/>
      <c r="AH130" s="180">
        <f t="shared" si="83"/>
        <v>0</v>
      </c>
      <c r="AI130" s="180"/>
      <c r="AJ130" s="180"/>
      <c r="AK130" s="180">
        <f t="shared" si="84"/>
        <v>0</v>
      </c>
      <c r="AL130" s="180"/>
      <c r="AM130" s="180"/>
      <c r="AN130" s="264">
        <f t="shared" si="85"/>
        <v>0</v>
      </c>
      <c r="AO130" s="264"/>
      <c r="AP130" s="264"/>
      <c r="AQ130" s="264">
        <f t="shared" si="86"/>
        <v>0</v>
      </c>
      <c r="AR130" s="180"/>
      <c r="AS130" s="180"/>
      <c r="AT130" s="264">
        <f t="shared" si="87"/>
        <v>0</v>
      </c>
      <c r="AU130" s="264"/>
      <c r="AV130" s="264"/>
      <c r="AW130" s="264">
        <f t="shared" si="88"/>
        <v>0</v>
      </c>
      <c r="AX130" s="264"/>
      <c r="AY130" s="264"/>
      <c r="AZ130" s="264">
        <f t="shared" si="75"/>
        <v>0</v>
      </c>
      <c r="BA130" s="180"/>
      <c r="BB130" s="180"/>
      <c r="BC130" s="180"/>
      <c r="BD130" s="180"/>
      <c r="BE130" s="180"/>
      <c r="BF130" s="264"/>
      <c r="BG130" s="225">
        <f>(LARGE((M130,P130,S130,V130,Y130,AH130,AK130,AN130,AQ130,AT130,AZ130,BC130,BF130),1)+LARGE((M130,P130,S130,V130,Y130,AH130,AK130,AN130,AQ130,AT130,AZ130,BC130,BF130),2)+LARGE((M130,P130,S130,V130,Y130,AH130,AK130,AN130,AQ130,AT130,AZ130,BC130,BF130),3)+LARGE((M130,P130,S130,V130,Y130,AH130,AK130,AN130,AQ130,AT130,AZ130,BC130,BF130),4)+LARGE((M130,P130,S130,V130,Y130,AH130,AK130,AN130,AQ130,AT130,AZ130,BC130,BF130),5)+LARGE((M130,P130,S130,V130,Y130,AH130,AK130,AN130,AQ130,AT130,AZ130,BC130,BF130),6))/6</f>
        <v>0</v>
      </c>
      <c r="BH130" s="144"/>
      <c r="BI130" s="178"/>
      <c r="BJ130" s="249" t="s">
        <v>268</v>
      </c>
    </row>
    <row r="131" spans="1:62" ht="14.25" hidden="1">
      <c r="A131" s="252" t="s">
        <v>269</v>
      </c>
      <c r="B131" s="195">
        <v>35909</v>
      </c>
      <c r="C131" s="196" t="s">
        <v>47</v>
      </c>
      <c r="D131" s="194"/>
      <c r="E131" s="196" t="s">
        <v>60</v>
      </c>
      <c r="F131" s="196" t="s">
        <v>61</v>
      </c>
      <c r="G131" s="196" t="s">
        <v>62</v>
      </c>
      <c r="H131" s="197" t="s">
        <v>102</v>
      </c>
      <c r="I131" s="191" t="s">
        <v>52</v>
      </c>
      <c r="J131" s="196" t="s">
        <v>316</v>
      </c>
      <c r="K131" s="180"/>
      <c r="L131" s="180"/>
      <c r="M131" s="227">
        <f t="shared" si="76"/>
        <v>0</v>
      </c>
      <c r="N131" s="180"/>
      <c r="O131" s="180"/>
      <c r="P131" s="180">
        <f t="shared" si="77"/>
        <v>0</v>
      </c>
      <c r="Q131" s="180"/>
      <c r="R131" s="180"/>
      <c r="S131" s="180">
        <f t="shared" si="78"/>
        <v>0</v>
      </c>
      <c r="T131" s="162"/>
      <c r="U131" s="162"/>
      <c r="V131" s="227">
        <f t="shared" si="79"/>
        <v>0</v>
      </c>
      <c r="W131" s="162"/>
      <c r="X131" s="162"/>
      <c r="Y131" s="227">
        <f t="shared" si="80"/>
        <v>0</v>
      </c>
      <c r="Z131" s="180"/>
      <c r="AA131" s="180"/>
      <c r="AB131" s="180">
        <f t="shared" si="81"/>
        <v>0</v>
      </c>
      <c r="AC131" s="180"/>
      <c r="AD131" s="180"/>
      <c r="AE131" s="180">
        <f t="shared" si="82"/>
        <v>0</v>
      </c>
      <c r="AF131" s="180"/>
      <c r="AG131" s="180"/>
      <c r="AH131" s="180">
        <f t="shared" si="83"/>
        <v>0</v>
      </c>
      <c r="AI131" s="180"/>
      <c r="AJ131" s="180"/>
      <c r="AK131" s="180">
        <f t="shared" si="84"/>
        <v>0</v>
      </c>
      <c r="AL131" s="180"/>
      <c r="AM131" s="180"/>
      <c r="AN131" s="264">
        <f t="shared" si="85"/>
        <v>0</v>
      </c>
      <c r="AO131" s="264"/>
      <c r="AP131" s="264"/>
      <c r="AQ131" s="264">
        <f t="shared" si="86"/>
        <v>0</v>
      </c>
      <c r="AR131" s="180"/>
      <c r="AS131" s="180"/>
      <c r="AT131" s="264">
        <f t="shared" si="87"/>
        <v>0</v>
      </c>
      <c r="AU131" s="264"/>
      <c r="AV131" s="264"/>
      <c r="AW131" s="264">
        <f t="shared" si="88"/>
        <v>0</v>
      </c>
      <c r="AX131" s="264"/>
      <c r="AY131" s="264"/>
      <c r="AZ131" s="264">
        <f t="shared" si="75"/>
        <v>0</v>
      </c>
      <c r="BA131" s="180"/>
      <c r="BB131" s="180"/>
      <c r="BC131" s="180"/>
      <c r="BD131" s="180"/>
      <c r="BE131" s="180"/>
      <c r="BF131" s="264"/>
      <c r="BG131" s="225">
        <f>(LARGE((M131,P131,S131,V131,Y131,AH131,AK131,AN131,AQ131,AT131,AZ131,BC131,BF131),1)+LARGE((M131,P131,S131,V131,Y131,AH131,AK131,AN131,AQ131,AT131,AZ131,BC131,BF131),2)+LARGE((M131,P131,S131,V131,Y131,AH131,AK131,AN131,AQ131,AT131,AZ131,BC131,BF131),3)+LARGE((M131,P131,S131,V131,Y131,AH131,AK131,AN131,AQ131,AT131,AZ131,BC131,BF131),4)+LARGE((M131,P131,S131,V131,Y131,AH131,AK131,AN131,AQ131,AT131,AZ131,BC131,BF131),5)+LARGE((M131,P131,S131,V131,Y131,AH131,AK131,AN131,AQ131,AT131,AZ131,BC131,BF131),6))/6</f>
        <v>0</v>
      </c>
      <c r="BH131" s="144"/>
      <c r="BI131" s="178"/>
      <c r="BJ131" s="252" t="s">
        <v>269</v>
      </c>
    </row>
    <row r="132" spans="1:62" ht="14.25" hidden="1">
      <c r="A132" s="243" t="s">
        <v>173</v>
      </c>
      <c r="B132" s="183">
        <v>26535</v>
      </c>
      <c r="C132" s="203" t="s">
        <v>84</v>
      </c>
      <c r="D132" s="156"/>
      <c r="E132" s="203" t="s">
        <v>56</v>
      </c>
      <c r="F132" s="161" t="s">
        <v>68</v>
      </c>
      <c r="G132" s="161"/>
      <c r="H132" s="161" t="s">
        <v>117</v>
      </c>
      <c r="I132" s="161" t="s">
        <v>63</v>
      </c>
      <c r="J132" s="161" t="s">
        <v>69</v>
      </c>
      <c r="K132" s="180"/>
      <c r="L132" s="180"/>
      <c r="M132" s="227">
        <f t="shared" si="76"/>
        <v>0</v>
      </c>
      <c r="N132" s="180"/>
      <c r="O132" s="180"/>
      <c r="P132" s="180">
        <f t="shared" si="77"/>
        <v>0</v>
      </c>
      <c r="Q132" s="180"/>
      <c r="R132" s="180"/>
      <c r="S132" s="180">
        <f t="shared" si="78"/>
        <v>0</v>
      </c>
      <c r="T132" s="162"/>
      <c r="U132" s="162"/>
      <c r="V132" s="227">
        <f t="shared" si="79"/>
        <v>0</v>
      </c>
      <c r="W132" s="162"/>
      <c r="X132" s="162"/>
      <c r="Y132" s="227">
        <f t="shared" si="80"/>
        <v>0</v>
      </c>
      <c r="Z132" s="180"/>
      <c r="AA132" s="180"/>
      <c r="AB132" s="180">
        <f t="shared" si="81"/>
        <v>0</v>
      </c>
      <c r="AC132" s="180"/>
      <c r="AD132" s="180"/>
      <c r="AE132" s="180">
        <f t="shared" si="82"/>
        <v>0</v>
      </c>
      <c r="AF132" s="180"/>
      <c r="AG132" s="180"/>
      <c r="AH132" s="180">
        <f t="shared" si="83"/>
        <v>0</v>
      </c>
      <c r="AI132" s="180"/>
      <c r="AJ132" s="180"/>
      <c r="AK132" s="180">
        <f t="shared" si="84"/>
        <v>0</v>
      </c>
      <c r="AL132" s="180"/>
      <c r="AM132" s="180"/>
      <c r="AN132" s="264">
        <f t="shared" si="85"/>
        <v>0</v>
      </c>
      <c r="AO132" s="264"/>
      <c r="AP132" s="264"/>
      <c r="AQ132" s="264">
        <f t="shared" si="86"/>
        <v>0</v>
      </c>
      <c r="AR132" s="180"/>
      <c r="AS132" s="180"/>
      <c r="AT132" s="264">
        <f t="shared" si="87"/>
        <v>0</v>
      </c>
      <c r="AU132" s="264"/>
      <c r="AV132" s="264"/>
      <c r="AW132" s="264">
        <f t="shared" si="88"/>
        <v>0</v>
      </c>
      <c r="AX132" s="264"/>
      <c r="AY132" s="264"/>
      <c r="AZ132" s="264">
        <f t="shared" si="75"/>
        <v>0</v>
      </c>
      <c r="BA132" s="180"/>
      <c r="BB132" s="180"/>
      <c r="BC132" s="180"/>
      <c r="BD132" s="180"/>
      <c r="BE132" s="180"/>
      <c r="BF132" s="264"/>
      <c r="BG132" s="225">
        <f>(LARGE((M132,P132,S132,V132,Y132,AH132,AK132,AN132,AQ132,AT132,AZ132,BC132,BF132),1)+LARGE((M132,P132,S132,V132,Y132,AH132,AK132,AN132,AQ132,AT132,AZ132,BC132,BF132),2)+LARGE((M132,P132,S132,V132,Y132,AH132,AK132,AN132,AQ132,AT132,AZ132,BC132,BF132),3)+LARGE((M132,P132,S132,V132,Y132,AH132,AK132,AN132,AQ132,AT132,AZ132,BC132,BF132),4)+LARGE((M132,P132,S132,V132,Y132,AH132,AK132,AN132,AQ132,AT132,AZ132,BC132,BF132),5)+LARGE((M132,P132,S132,V132,Y132,AH132,AK132,AN132,AQ132,AT132,AZ132,BC132,BF132),6))/6</f>
        <v>0</v>
      </c>
      <c r="BH132" s="144"/>
      <c r="BI132" s="181"/>
      <c r="BJ132" s="243" t="s">
        <v>173</v>
      </c>
    </row>
    <row r="133" spans="1:62" ht="14.25" hidden="1">
      <c r="A133" s="243" t="s">
        <v>175</v>
      </c>
      <c r="B133" s="145">
        <v>21175</v>
      </c>
      <c r="C133" s="202" t="s">
        <v>65</v>
      </c>
      <c r="D133" s="146"/>
      <c r="E133" s="203" t="s">
        <v>56</v>
      </c>
      <c r="F133" s="161" t="s">
        <v>68</v>
      </c>
      <c r="G133" s="161"/>
      <c r="H133" s="161"/>
      <c r="I133" s="161" t="s">
        <v>52</v>
      </c>
      <c r="J133" s="161" t="s">
        <v>176</v>
      </c>
      <c r="K133" s="180"/>
      <c r="L133" s="180"/>
      <c r="M133" s="227">
        <f t="shared" si="76"/>
        <v>0</v>
      </c>
      <c r="N133" s="180"/>
      <c r="O133" s="180"/>
      <c r="P133" s="180">
        <f t="shared" si="77"/>
        <v>0</v>
      </c>
      <c r="Q133" s="180"/>
      <c r="R133" s="180"/>
      <c r="S133" s="180">
        <f t="shared" si="78"/>
        <v>0</v>
      </c>
      <c r="T133" s="162"/>
      <c r="U133" s="162"/>
      <c r="V133" s="227">
        <f t="shared" si="79"/>
        <v>0</v>
      </c>
      <c r="W133" s="162"/>
      <c r="X133" s="162"/>
      <c r="Y133" s="227">
        <f t="shared" si="80"/>
        <v>0</v>
      </c>
      <c r="Z133" s="180"/>
      <c r="AA133" s="180"/>
      <c r="AB133" s="180">
        <f t="shared" si="81"/>
        <v>0</v>
      </c>
      <c r="AC133" s="180"/>
      <c r="AD133" s="180"/>
      <c r="AE133" s="180">
        <f t="shared" si="82"/>
        <v>0</v>
      </c>
      <c r="AF133" s="180"/>
      <c r="AG133" s="180"/>
      <c r="AH133" s="180">
        <f t="shared" si="83"/>
        <v>0</v>
      </c>
      <c r="AI133" s="180"/>
      <c r="AJ133" s="180"/>
      <c r="AK133" s="180">
        <f t="shared" si="84"/>
        <v>0</v>
      </c>
      <c r="AL133" s="180"/>
      <c r="AM133" s="180"/>
      <c r="AN133" s="264">
        <f t="shared" si="85"/>
        <v>0</v>
      </c>
      <c r="AO133" s="264"/>
      <c r="AP133" s="264"/>
      <c r="AQ133" s="264">
        <f t="shared" si="86"/>
        <v>0</v>
      </c>
      <c r="AR133" s="180"/>
      <c r="AS133" s="180"/>
      <c r="AT133" s="264">
        <f t="shared" si="87"/>
        <v>0</v>
      </c>
      <c r="AU133" s="264"/>
      <c r="AV133" s="264"/>
      <c r="AW133" s="264">
        <f t="shared" si="88"/>
        <v>0</v>
      </c>
      <c r="AX133" s="264"/>
      <c r="AY133" s="264"/>
      <c r="AZ133" s="264">
        <f t="shared" si="75"/>
        <v>0</v>
      </c>
      <c r="BA133" s="180"/>
      <c r="BB133" s="180"/>
      <c r="BC133" s="180"/>
      <c r="BD133" s="180"/>
      <c r="BE133" s="180"/>
      <c r="BF133" s="264"/>
      <c r="BG133" s="225">
        <f>(LARGE((M133,P133,S133,V133,Y133,AH133,AK133,AN133,AQ133,AT133,AZ133,BC133,BF133),1)+LARGE((M133,P133,S133,V133,Y133,AH133,AK133,AN133,AQ133,AT133,AZ133,BC133,BF133),2)+LARGE((M133,P133,S133,V133,Y133,AH133,AK133,AN133,AQ133,AT133,AZ133,BC133,BF133),3)+LARGE((M133,P133,S133,V133,Y133,AH133,AK133,AN133,AQ133,AT133,AZ133,BC133,BF133),4)+LARGE((M133,P133,S133,V133,Y133,AH133,AK133,AN133,AQ133,AT133,AZ133,BC133,BF133),5)+LARGE((M133,P133,S133,V133,Y133,AH133,AK133,AN133,AQ133,AT133,AZ133,BC133,BF133),6))/6</f>
        <v>0</v>
      </c>
      <c r="BH133" s="144"/>
      <c r="BI133" s="181"/>
      <c r="BJ133" s="243" t="s">
        <v>175</v>
      </c>
    </row>
    <row r="134" spans="1:62" ht="14.25" hidden="1">
      <c r="A134" s="250" t="s">
        <v>202</v>
      </c>
      <c r="B134" s="241">
        <v>27438</v>
      </c>
      <c r="C134" s="150" t="s">
        <v>47</v>
      </c>
      <c r="D134" s="153"/>
      <c r="E134" s="203" t="s">
        <v>60</v>
      </c>
      <c r="F134" s="150" t="s">
        <v>61</v>
      </c>
      <c r="G134" s="187"/>
      <c r="H134" s="155"/>
      <c r="I134" s="191" t="s">
        <v>52</v>
      </c>
      <c r="J134" s="155" t="s">
        <v>332</v>
      </c>
      <c r="K134" s="154"/>
      <c r="L134" s="154"/>
      <c r="M134" s="227">
        <f t="shared" si="76"/>
        <v>0</v>
      </c>
      <c r="N134" s="149"/>
      <c r="O134" s="149"/>
      <c r="P134" s="180">
        <f t="shared" si="77"/>
        <v>0</v>
      </c>
      <c r="Q134" s="180"/>
      <c r="R134" s="180"/>
      <c r="S134" s="180">
        <f t="shared" si="78"/>
        <v>0</v>
      </c>
      <c r="T134" s="187"/>
      <c r="U134" s="162"/>
      <c r="V134" s="227">
        <f t="shared" si="79"/>
        <v>0</v>
      </c>
      <c r="W134" s="162"/>
      <c r="X134" s="162"/>
      <c r="Y134" s="227">
        <f t="shared" si="80"/>
        <v>0</v>
      </c>
      <c r="Z134" s="180"/>
      <c r="AA134" s="180"/>
      <c r="AB134" s="180">
        <f t="shared" si="81"/>
        <v>0</v>
      </c>
      <c r="AC134" s="149"/>
      <c r="AD134" s="149"/>
      <c r="AE134" s="180">
        <f t="shared" si="82"/>
        <v>0</v>
      </c>
      <c r="AF134" s="149"/>
      <c r="AG134" s="149"/>
      <c r="AH134" s="180">
        <f t="shared" si="83"/>
        <v>0</v>
      </c>
      <c r="AI134" s="149"/>
      <c r="AJ134" s="149"/>
      <c r="AK134" s="180">
        <f t="shared" si="84"/>
        <v>0</v>
      </c>
      <c r="AL134" s="154"/>
      <c r="AM134" s="149"/>
      <c r="AN134" s="264">
        <f t="shared" si="85"/>
        <v>0</v>
      </c>
      <c r="AO134" s="266"/>
      <c r="AP134" s="266"/>
      <c r="AQ134" s="264">
        <f t="shared" si="86"/>
        <v>0</v>
      </c>
      <c r="AR134" s="149"/>
      <c r="AS134" s="149"/>
      <c r="AT134" s="264">
        <f t="shared" si="87"/>
        <v>0</v>
      </c>
      <c r="AU134" s="266"/>
      <c r="AV134" s="266"/>
      <c r="AW134" s="264">
        <f t="shared" si="88"/>
        <v>0</v>
      </c>
      <c r="AX134" s="266"/>
      <c r="AY134" s="266"/>
      <c r="AZ134" s="264">
        <f t="shared" si="75"/>
        <v>0</v>
      </c>
      <c r="BA134" s="154"/>
      <c r="BB134" s="154"/>
      <c r="BC134" s="180"/>
      <c r="BD134" s="154"/>
      <c r="BE134" s="154"/>
      <c r="BF134" s="264"/>
      <c r="BG134" s="225">
        <f>(LARGE((M134,P134,S134,V134,Y134,AH134,AK134,AN134,AQ134,AT134,AZ134,BC134,BF134),1)+LARGE((M134,P134,S134,V134,Y134,AH134,AK134,AN134,AQ134,AT134,AZ134,BC134,BF134),2)+LARGE((M134,P134,S134,V134,Y134,AH134,AK134,AN134,AQ134,AT134,AZ134,BC134,BF134),3)+LARGE((M134,P134,S134,V134,Y134,AH134,AK134,AN134,AQ134,AT134,AZ134,BC134,BF134),4)+LARGE((M134,P134,S134,V134,Y134,AH134,AK134,AN134,AQ134,AT134,AZ134,BC134,BF134),5)+LARGE((M134,P134,S134,V134,Y134,AH134,AK134,AN134,AQ134,AT134,AZ134,BC134,BF134),6))/6</f>
        <v>0</v>
      </c>
      <c r="BH134" s="144"/>
      <c r="BI134" s="149"/>
      <c r="BJ134" s="250" t="s">
        <v>202</v>
      </c>
    </row>
    <row r="135" spans="1:62" ht="14.25" hidden="1">
      <c r="A135" s="243" t="s">
        <v>223</v>
      </c>
      <c r="B135" s="193">
        <v>36919</v>
      </c>
      <c r="C135" s="202" t="s">
        <v>88</v>
      </c>
      <c r="D135" s="146"/>
      <c r="E135" s="202" t="s">
        <v>48</v>
      </c>
      <c r="F135" s="147" t="s">
        <v>155</v>
      </c>
      <c r="G135" s="147"/>
      <c r="H135" s="147"/>
      <c r="I135" s="147" t="s">
        <v>92</v>
      </c>
      <c r="J135" s="147" t="s">
        <v>156</v>
      </c>
      <c r="K135" s="180"/>
      <c r="L135" s="180"/>
      <c r="M135" s="227">
        <f t="shared" si="76"/>
        <v>0</v>
      </c>
      <c r="N135" s="180"/>
      <c r="O135" s="180"/>
      <c r="P135" s="180">
        <f t="shared" si="77"/>
        <v>0</v>
      </c>
      <c r="Q135" s="180"/>
      <c r="R135" s="180"/>
      <c r="S135" s="180">
        <f t="shared" si="78"/>
        <v>0</v>
      </c>
      <c r="T135" s="162"/>
      <c r="U135" s="162"/>
      <c r="V135" s="227">
        <f t="shared" si="79"/>
        <v>0</v>
      </c>
      <c r="W135" s="162"/>
      <c r="X135" s="162"/>
      <c r="Y135" s="227">
        <f t="shared" si="80"/>
        <v>0</v>
      </c>
      <c r="Z135" s="180"/>
      <c r="AA135" s="180"/>
      <c r="AB135" s="180">
        <f t="shared" si="81"/>
        <v>0</v>
      </c>
      <c r="AC135" s="180"/>
      <c r="AD135" s="180"/>
      <c r="AE135" s="180">
        <f t="shared" si="82"/>
        <v>0</v>
      </c>
      <c r="AF135" s="180"/>
      <c r="AG135" s="180"/>
      <c r="AH135" s="180">
        <f t="shared" si="83"/>
        <v>0</v>
      </c>
      <c r="AI135" s="180"/>
      <c r="AJ135" s="180"/>
      <c r="AK135" s="180">
        <f t="shared" si="84"/>
        <v>0</v>
      </c>
      <c r="AL135" s="180"/>
      <c r="AM135" s="180"/>
      <c r="AN135" s="264">
        <f t="shared" si="85"/>
        <v>0</v>
      </c>
      <c r="AO135" s="264"/>
      <c r="AP135" s="264"/>
      <c r="AQ135" s="264">
        <f t="shared" si="86"/>
        <v>0</v>
      </c>
      <c r="AR135" s="180"/>
      <c r="AS135" s="180"/>
      <c r="AT135" s="264">
        <f t="shared" si="87"/>
        <v>0</v>
      </c>
      <c r="AU135" s="264"/>
      <c r="AV135" s="264"/>
      <c r="AW135" s="264">
        <f t="shared" si="88"/>
        <v>0</v>
      </c>
      <c r="AX135" s="264"/>
      <c r="AY135" s="264"/>
      <c r="AZ135" s="264">
        <f aca="true" t="shared" si="89" ref="AZ135:AZ143">AX135/23*1000</f>
        <v>0</v>
      </c>
      <c r="BA135" s="180"/>
      <c r="BB135" s="180"/>
      <c r="BC135" s="180"/>
      <c r="BD135" s="180"/>
      <c r="BE135" s="180"/>
      <c r="BF135" s="264"/>
      <c r="BG135" s="225">
        <f>(LARGE((M135,P135,S135,V135,Y135,AH135,AK135,AN135,AQ135,AT135,AZ135,BC135,BF135),1)+LARGE((M135,P135,S135,V135,Y135,AH135,AK135,AN135,AQ135,AT135,AZ135,BC135,BF135),2)+LARGE((M135,P135,S135,V135,Y135,AH135,AK135,AN135,AQ135,AT135,AZ135,BC135,BF135),3)+LARGE((M135,P135,S135,V135,Y135,AH135,AK135,AN135,AQ135,AT135,AZ135,BC135,BF135),4)+LARGE((M135,P135,S135,V135,Y135,AH135,AK135,AN135,AQ135,AT135,AZ135,BC135,BF135),5)+LARGE((M135,P135,S135,V135,Y135,AH135,AK135,AN135,AQ135,AT135,AZ135,BC135,BF135),6))/6</f>
        <v>0</v>
      </c>
      <c r="BH135" s="144"/>
      <c r="BI135" s="181"/>
      <c r="BJ135" s="243" t="s">
        <v>223</v>
      </c>
    </row>
    <row r="136" spans="1:62" ht="14.25" hidden="1">
      <c r="A136" s="249" t="s">
        <v>270</v>
      </c>
      <c r="B136" s="185">
        <v>35796</v>
      </c>
      <c r="C136" s="150"/>
      <c r="D136" s="151"/>
      <c r="E136" s="150" t="s">
        <v>48</v>
      </c>
      <c r="F136" s="150"/>
      <c r="G136" s="155"/>
      <c r="H136" s="155"/>
      <c r="I136" s="155" t="s">
        <v>52</v>
      </c>
      <c r="J136" s="150" t="s">
        <v>152</v>
      </c>
      <c r="K136" s="180"/>
      <c r="L136" s="180"/>
      <c r="M136" s="227">
        <f t="shared" si="76"/>
        <v>0</v>
      </c>
      <c r="N136" s="180"/>
      <c r="O136" s="180"/>
      <c r="P136" s="180">
        <f t="shared" si="77"/>
        <v>0</v>
      </c>
      <c r="Q136" s="180"/>
      <c r="R136" s="180"/>
      <c r="S136" s="180">
        <f t="shared" si="78"/>
        <v>0</v>
      </c>
      <c r="T136" s="162"/>
      <c r="U136" s="162"/>
      <c r="V136" s="227">
        <f t="shared" si="79"/>
        <v>0</v>
      </c>
      <c r="W136" s="162"/>
      <c r="X136" s="162"/>
      <c r="Y136" s="227">
        <f t="shared" si="80"/>
        <v>0</v>
      </c>
      <c r="Z136" s="180"/>
      <c r="AA136" s="180"/>
      <c r="AB136" s="180">
        <f t="shared" si="81"/>
        <v>0</v>
      </c>
      <c r="AC136" s="180"/>
      <c r="AD136" s="180"/>
      <c r="AE136" s="180">
        <f t="shared" si="82"/>
        <v>0</v>
      </c>
      <c r="AF136" s="180"/>
      <c r="AG136" s="180"/>
      <c r="AH136" s="180">
        <f t="shared" si="83"/>
        <v>0</v>
      </c>
      <c r="AI136" s="180"/>
      <c r="AJ136" s="180"/>
      <c r="AK136" s="180">
        <f t="shared" si="84"/>
        <v>0</v>
      </c>
      <c r="AL136" s="180"/>
      <c r="AM136" s="180"/>
      <c r="AN136" s="264">
        <f t="shared" si="85"/>
        <v>0</v>
      </c>
      <c r="AO136" s="264"/>
      <c r="AP136" s="264"/>
      <c r="AQ136" s="264">
        <f t="shared" si="86"/>
        <v>0</v>
      </c>
      <c r="AR136" s="180"/>
      <c r="AS136" s="180"/>
      <c r="AT136" s="264">
        <f t="shared" si="87"/>
        <v>0</v>
      </c>
      <c r="AU136" s="264"/>
      <c r="AV136" s="264"/>
      <c r="AW136" s="264">
        <f t="shared" si="88"/>
        <v>0</v>
      </c>
      <c r="AX136" s="264"/>
      <c r="AY136" s="264"/>
      <c r="AZ136" s="264">
        <f t="shared" si="89"/>
        <v>0</v>
      </c>
      <c r="BA136" s="180"/>
      <c r="BB136" s="180"/>
      <c r="BC136" s="180"/>
      <c r="BD136" s="180"/>
      <c r="BE136" s="180"/>
      <c r="BF136" s="264"/>
      <c r="BG136" s="225">
        <f>(LARGE((M136,P136,S136,V136,Y136,AH136,AK136,AN136,AQ136,AT136,AZ136,BC136,BF136),1)+LARGE((M136,P136,S136,V136,Y136,AH136,AK136,AN136,AQ136,AT136,AZ136,BC136,BF136),2)+LARGE((M136,P136,S136,V136,Y136,AH136,AK136,AN136,AQ136,AT136,AZ136,BC136,BF136),3)+LARGE((M136,P136,S136,V136,Y136,AH136,AK136,AN136,AQ136,AT136,AZ136,BC136,BF136),4)+LARGE((M136,P136,S136,V136,Y136,AH136,AK136,AN136,AQ136,AT136,AZ136,BC136,BF136),5)+LARGE((M136,P136,S136,V136,Y136,AH136,AK136,AN136,AQ136,AT136,AZ136,BC136,BF136),6))/6</f>
        <v>0</v>
      </c>
      <c r="BH136" s="144"/>
      <c r="BI136" s="181"/>
      <c r="BJ136" s="249" t="s">
        <v>270</v>
      </c>
    </row>
    <row r="137" spans="1:62" ht="14.25" hidden="1">
      <c r="A137" s="251" t="s">
        <v>271</v>
      </c>
      <c r="B137" s="185">
        <v>35809</v>
      </c>
      <c r="C137" s="150" t="s">
        <v>47</v>
      </c>
      <c r="D137" s="151"/>
      <c r="E137" s="150" t="s">
        <v>60</v>
      </c>
      <c r="F137" s="150" t="s">
        <v>61</v>
      </c>
      <c r="G137" s="150" t="s">
        <v>62</v>
      </c>
      <c r="H137" s="198" t="s">
        <v>102</v>
      </c>
      <c r="I137" s="191" t="s">
        <v>52</v>
      </c>
      <c r="J137" s="150" t="s">
        <v>312</v>
      </c>
      <c r="K137" s="180"/>
      <c r="L137" s="180"/>
      <c r="M137" s="227">
        <f t="shared" si="76"/>
        <v>0</v>
      </c>
      <c r="N137" s="180"/>
      <c r="O137" s="180"/>
      <c r="P137" s="180">
        <f t="shared" si="77"/>
        <v>0</v>
      </c>
      <c r="Q137" s="180"/>
      <c r="R137" s="180"/>
      <c r="S137" s="180">
        <f t="shared" si="78"/>
        <v>0</v>
      </c>
      <c r="T137" s="180"/>
      <c r="U137" s="180"/>
      <c r="V137" s="227">
        <f t="shared" si="79"/>
        <v>0</v>
      </c>
      <c r="W137" s="180"/>
      <c r="X137" s="180"/>
      <c r="Y137" s="227">
        <f t="shared" si="80"/>
        <v>0</v>
      </c>
      <c r="Z137" s="180"/>
      <c r="AA137" s="180"/>
      <c r="AB137" s="180">
        <f t="shared" si="81"/>
        <v>0</v>
      </c>
      <c r="AC137" s="180"/>
      <c r="AD137" s="180"/>
      <c r="AE137" s="180">
        <f t="shared" si="82"/>
        <v>0</v>
      </c>
      <c r="AF137" s="180"/>
      <c r="AG137" s="180"/>
      <c r="AH137" s="180">
        <f t="shared" si="83"/>
        <v>0</v>
      </c>
      <c r="AI137" s="180"/>
      <c r="AJ137" s="180"/>
      <c r="AK137" s="180">
        <f t="shared" si="84"/>
        <v>0</v>
      </c>
      <c r="AL137" s="180"/>
      <c r="AM137" s="180"/>
      <c r="AN137" s="264">
        <f t="shared" si="85"/>
        <v>0</v>
      </c>
      <c r="AO137" s="264"/>
      <c r="AP137" s="264"/>
      <c r="AQ137" s="264">
        <f aca="true" t="shared" si="90" ref="AQ137:AQ142">AO137/23.2*1000</f>
        <v>0</v>
      </c>
      <c r="AR137" s="180"/>
      <c r="AS137" s="180"/>
      <c r="AT137" s="264">
        <f t="shared" si="87"/>
        <v>0</v>
      </c>
      <c r="AU137" s="264"/>
      <c r="AV137" s="264"/>
      <c r="AW137" s="264">
        <f t="shared" si="88"/>
        <v>0</v>
      </c>
      <c r="AX137" s="264"/>
      <c r="AY137" s="264"/>
      <c r="AZ137" s="264">
        <f t="shared" si="89"/>
        <v>0</v>
      </c>
      <c r="BA137" s="180"/>
      <c r="BB137" s="180"/>
      <c r="BC137" s="180"/>
      <c r="BD137" s="180"/>
      <c r="BE137" s="180"/>
      <c r="BF137" s="264"/>
      <c r="BG137" s="225">
        <f>(LARGE((M137,P137,S137,V137,Y137,AH137,AK137,AN137,AQ137,AT137,AZ137,BC137,BF137),1)+LARGE((M137,P137,S137,V137,Y137,AH137,AK137,AN137,AQ137,AT137,AZ137,BC137,BF137),2)+LARGE((M137,P137,S137,V137,Y137,AH137,AK137,AN137,AQ137,AT137,AZ137,BC137,BF137),3)+LARGE((M137,P137,S137,V137,Y137,AH137,AK137,AN137,AQ137,AT137,AZ137,BC137,BF137),4)+LARGE((M137,P137,S137,V137,Y137,AH137,AK137,AN137,AQ137,AT137,AZ137,BC137,BF137),5)+LARGE((M137,P137,S137,V137,Y137,AH137,AK137,AN137,AQ137,AT137,AZ137,BC137,BF137),6))/6</f>
        <v>0</v>
      </c>
      <c r="BH137" s="144"/>
      <c r="BI137" s="178"/>
      <c r="BJ137" s="251" t="s">
        <v>271</v>
      </c>
    </row>
    <row r="138" spans="1:62" ht="14.25" hidden="1">
      <c r="A138" s="245" t="s">
        <v>236</v>
      </c>
      <c r="B138" s="185">
        <v>20966</v>
      </c>
      <c r="C138" s="150" t="s">
        <v>88</v>
      </c>
      <c r="D138" s="151"/>
      <c r="E138" s="150" t="s">
        <v>56</v>
      </c>
      <c r="F138" s="150" t="s">
        <v>310</v>
      </c>
      <c r="G138" s="155"/>
      <c r="H138" s="150"/>
      <c r="I138" s="161" t="s">
        <v>63</v>
      </c>
      <c r="J138" s="150" t="s">
        <v>87</v>
      </c>
      <c r="K138" s="180"/>
      <c r="L138" s="180"/>
      <c r="M138" s="227">
        <f t="shared" si="76"/>
        <v>0</v>
      </c>
      <c r="N138" s="180"/>
      <c r="O138" s="180"/>
      <c r="P138" s="180">
        <f t="shared" si="77"/>
        <v>0</v>
      </c>
      <c r="Q138" s="180"/>
      <c r="R138" s="180"/>
      <c r="S138" s="180">
        <f t="shared" si="78"/>
        <v>0</v>
      </c>
      <c r="T138" s="162"/>
      <c r="U138" s="162"/>
      <c r="V138" s="227">
        <f t="shared" si="79"/>
        <v>0</v>
      </c>
      <c r="W138" s="162"/>
      <c r="X138" s="162"/>
      <c r="Y138" s="227">
        <f t="shared" si="80"/>
        <v>0</v>
      </c>
      <c r="Z138" s="180"/>
      <c r="AA138" s="180"/>
      <c r="AB138" s="180">
        <f t="shared" si="81"/>
        <v>0</v>
      </c>
      <c r="AC138" s="180"/>
      <c r="AD138" s="180"/>
      <c r="AE138" s="180">
        <f t="shared" si="82"/>
        <v>0</v>
      </c>
      <c r="AF138" s="180"/>
      <c r="AG138" s="180"/>
      <c r="AH138" s="180">
        <f t="shared" si="83"/>
        <v>0</v>
      </c>
      <c r="AI138" s="180"/>
      <c r="AJ138" s="180"/>
      <c r="AK138" s="180">
        <f t="shared" si="84"/>
        <v>0</v>
      </c>
      <c r="AL138" s="180"/>
      <c r="AM138" s="180"/>
      <c r="AN138" s="264">
        <f t="shared" si="85"/>
        <v>0</v>
      </c>
      <c r="AO138" s="264"/>
      <c r="AP138" s="264"/>
      <c r="AQ138" s="264">
        <f t="shared" si="90"/>
        <v>0</v>
      </c>
      <c r="AR138" s="180"/>
      <c r="AS138" s="180"/>
      <c r="AT138" s="264">
        <f t="shared" si="87"/>
        <v>0</v>
      </c>
      <c r="AU138" s="264"/>
      <c r="AV138" s="264"/>
      <c r="AW138" s="264">
        <f t="shared" si="88"/>
        <v>0</v>
      </c>
      <c r="AX138" s="264"/>
      <c r="AY138" s="264"/>
      <c r="AZ138" s="264">
        <f t="shared" si="89"/>
        <v>0</v>
      </c>
      <c r="BA138" s="180"/>
      <c r="BB138" s="180"/>
      <c r="BC138" s="180"/>
      <c r="BD138" s="180"/>
      <c r="BE138" s="180"/>
      <c r="BF138" s="264"/>
      <c r="BG138" s="225">
        <f>(LARGE((M138,P138,S138,V138,Y138,AH138,AK138,AN138,AQ138,AT138,AZ138,BC138,BF138),1)+LARGE((M138,P138,S138,V138,Y138,AH138,AK138,AN138,AQ138,AT138,AZ138,BC138,BF138),2)+LARGE((M138,P138,S138,V138,Y138,AH138,AK138,AN138,AQ138,AT138,AZ138,BC138,BF138),3)+LARGE((M138,P138,S138,V138,Y138,AH138,AK138,AN138,AQ138,AT138,AZ138,BC138,BF138),4)+LARGE((M138,P138,S138,V138,Y138,AH138,AK138,AN138,AQ138,AT138,AZ138,BC138,BF138),5)+LARGE((M138,P138,S138,V138,Y138,AH138,AK138,AN138,AQ138,AT138,AZ138,BC138,BF138),6))/6</f>
        <v>0</v>
      </c>
      <c r="BH138" s="144"/>
      <c r="BI138" s="181"/>
      <c r="BJ138" s="245" t="s">
        <v>236</v>
      </c>
    </row>
    <row r="139" spans="1:62" ht="14.25" hidden="1">
      <c r="A139" s="245" t="s">
        <v>258</v>
      </c>
      <c r="B139" s="185">
        <v>32675</v>
      </c>
      <c r="C139" s="150" t="s">
        <v>259</v>
      </c>
      <c r="D139" s="151"/>
      <c r="E139" s="150" t="s">
        <v>56</v>
      </c>
      <c r="F139" s="200" t="s">
        <v>310</v>
      </c>
      <c r="G139" s="155"/>
      <c r="H139" s="155"/>
      <c r="I139" s="155" t="s">
        <v>52</v>
      </c>
      <c r="J139" s="155"/>
      <c r="K139" s="180"/>
      <c r="L139" s="180"/>
      <c r="M139" s="227">
        <f t="shared" si="76"/>
        <v>0</v>
      </c>
      <c r="N139" s="180"/>
      <c r="O139" s="180"/>
      <c r="P139" s="180">
        <f t="shared" si="77"/>
        <v>0</v>
      </c>
      <c r="Q139" s="180"/>
      <c r="R139" s="180"/>
      <c r="S139" s="180">
        <f t="shared" si="78"/>
        <v>0</v>
      </c>
      <c r="T139" s="180"/>
      <c r="U139" s="180"/>
      <c r="V139" s="227">
        <f t="shared" si="79"/>
        <v>0</v>
      </c>
      <c r="W139" s="162"/>
      <c r="X139" s="162"/>
      <c r="Y139" s="227">
        <f t="shared" si="80"/>
        <v>0</v>
      </c>
      <c r="Z139" s="180"/>
      <c r="AA139" s="180"/>
      <c r="AB139" s="180">
        <f t="shared" si="81"/>
        <v>0</v>
      </c>
      <c r="AC139" s="180"/>
      <c r="AD139" s="180"/>
      <c r="AE139" s="180">
        <f t="shared" si="82"/>
        <v>0</v>
      </c>
      <c r="AF139" s="180"/>
      <c r="AG139" s="180"/>
      <c r="AH139" s="180">
        <f t="shared" si="83"/>
        <v>0</v>
      </c>
      <c r="AI139" s="180"/>
      <c r="AJ139" s="180"/>
      <c r="AK139" s="180">
        <f t="shared" si="84"/>
        <v>0</v>
      </c>
      <c r="AL139" s="180"/>
      <c r="AM139" s="180"/>
      <c r="AN139" s="264">
        <f t="shared" si="85"/>
        <v>0</v>
      </c>
      <c r="AO139" s="264"/>
      <c r="AP139" s="264"/>
      <c r="AQ139" s="264">
        <f t="shared" si="90"/>
        <v>0</v>
      </c>
      <c r="AR139" s="180"/>
      <c r="AS139" s="180"/>
      <c r="AT139" s="264">
        <f t="shared" si="87"/>
        <v>0</v>
      </c>
      <c r="AU139" s="264"/>
      <c r="AV139" s="264"/>
      <c r="AW139" s="264">
        <f t="shared" si="88"/>
        <v>0</v>
      </c>
      <c r="AX139" s="264"/>
      <c r="AY139" s="264"/>
      <c r="AZ139" s="264">
        <f t="shared" si="89"/>
        <v>0</v>
      </c>
      <c r="BA139" s="180"/>
      <c r="BB139" s="180"/>
      <c r="BC139" s="180"/>
      <c r="BD139" s="180"/>
      <c r="BE139" s="180"/>
      <c r="BF139" s="264"/>
      <c r="BG139" s="225">
        <f>(LARGE((M139,P139,S139,V139,Y139,AH139,AK139,AN139,AQ139,AT139,AZ139,BC139,BF139),1)+LARGE((M139,P139,S139,V139,Y139,AH139,AK139,AN139,AQ139,AT139,AZ139,BC139,BF139),2)+LARGE((M139,P139,S139,V139,Y139,AH139,AK139,AN139,AQ139,AT139,AZ139,BC139,BF139),3)+LARGE((M139,P139,S139,V139,Y139,AH139,AK139,AN139,AQ139,AT139,AZ139,BC139,BF139),4)+LARGE((M139,P139,S139,V139,Y139,AH139,AK139,AN139,AQ139,AT139,AZ139,BC139,BF139),5)+LARGE((M139,P139,S139,V139,Y139,AH139,AK139,AN139,AQ139,AT139,AZ139,BC139,BF139),6))/6</f>
        <v>0</v>
      </c>
      <c r="BH139" s="144"/>
      <c r="BI139" s="178"/>
      <c r="BJ139" s="245" t="s">
        <v>258</v>
      </c>
    </row>
    <row r="140" spans="1:62" ht="14.25" hidden="1">
      <c r="A140" s="247" t="s">
        <v>297</v>
      </c>
      <c r="B140" s="189">
        <v>36701</v>
      </c>
      <c r="C140" s="190" t="s">
        <v>259</v>
      </c>
      <c r="D140" s="153"/>
      <c r="E140" s="190" t="s">
        <v>106</v>
      </c>
      <c r="F140" s="190" t="s">
        <v>249</v>
      </c>
      <c r="G140" s="190" t="s">
        <v>250</v>
      </c>
      <c r="H140" s="190" t="s">
        <v>51</v>
      </c>
      <c r="I140" s="190" t="s">
        <v>96</v>
      </c>
      <c r="J140" s="190" t="s">
        <v>300</v>
      </c>
      <c r="K140" s="180"/>
      <c r="L140" s="180"/>
      <c r="M140" s="227">
        <f t="shared" si="76"/>
        <v>0</v>
      </c>
      <c r="N140" s="180"/>
      <c r="O140" s="180"/>
      <c r="P140" s="180">
        <f t="shared" si="77"/>
        <v>0</v>
      </c>
      <c r="Q140" s="180"/>
      <c r="R140" s="180"/>
      <c r="S140" s="180">
        <f t="shared" si="78"/>
        <v>0</v>
      </c>
      <c r="T140" s="180"/>
      <c r="U140" s="180"/>
      <c r="V140" s="227">
        <f t="shared" si="79"/>
        <v>0</v>
      </c>
      <c r="W140" s="180"/>
      <c r="X140" s="180"/>
      <c r="Y140" s="227">
        <f t="shared" si="80"/>
        <v>0</v>
      </c>
      <c r="Z140" s="180"/>
      <c r="AA140" s="180"/>
      <c r="AB140" s="180">
        <f t="shared" si="81"/>
        <v>0</v>
      </c>
      <c r="AC140" s="180"/>
      <c r="AD140" s="180"/>
      <c r="AE140" s="180">
        <f t="shared" si="82"/>
        <v>0</v>
      </c>
      <c r="AF140" s="180"/>
      <c r="AG140" s="180"/>
      <c r="AH140" s="180">
        <f t="shared" si="83"/>
        <v>0</v>
      </c>
      <c r="AI140" s="180"/>
      <c r="AJ140" s="180"/>
      <c r="AK140" s="180">
        <f t="shared" si="84"/>
        <v>0</v>
      </c>
      <c r="AL140" s="180"/>
      <c r="AM140" s="180"/>
      <c r="AN140" s="264">
        <f t="shared" si="85"/>
        <v>0</v>
      </c>
      <c r="AO140" s="264"/>
      <c r="AP140" s="264"/>
      <c r="AQ140" s="264">
        <f t="shared" si="90"/>
        <v>0</v>
      </c>
      <c r="AR140" s="180"/>
      <c r="AS140" s="180"/>
      <c r="AT140" s="264">
        <f t="shared" si="87"/>
        <v>0</v>
      </c>
      <c r="AU140" s="264"/>
      <c r="AV140" s="264"/>
      <c r="AW140" s="264">
        <f t="shared" si="88"/>
        <v>0</v>
      </c>
      <c r="AX140" s="264"/>
      <c r="AY140" s="264"/>
      <c r="AZ140" s="264">
        <f t="shared" si="89"/>
        <v>0</v>
      </c>
      <c r="BA140" s="180"/>
      <c r="BB140" s="180"/>
      <c r="BC140" s="180"/>
      <c r="BD140" s="180"/>
      <c r="BE140" s="180"/>
      <c r="BF140" s="264"/>
      <c r="BG140" s="225">
        <f>(LARGE((M140,P140,S140,V140,Y140,AH140,AK140,AN140,AQ140,AT140,AZ140,BC140,BF140),1)+LARGE((M140,P140,S140,V140,Y140,AH140,AK140,AN140,AQ140,AT140,AZ140,BC140,BF140),2)+LARGE((M140,P140,S140,V140,Y140,AH140,AK140,AN140,AQ140,AT140,AZ140,BC140,BF140),3)+LARGE((M140,P140,S140,V140,Y140,AH140,AK140,AN140,AQ140,AT140,AZ140,BC140,BF140),4)+LARGE((M140,P140,S140,V140,Y140,AH140,AK140,AN140,AQ140,AT140,AZ140,BC140,BF140),5)+LARGE((M140,P140,S140,V140,Y140,AH140,AK140,AN140,AQ140,AT140,AZ140,BC140,BF140),6))/6</f>
        <v>0</v>
      </c>
      <c r="BH140" s="144"/>
      <c r="BI140" s="178"/>
      <c r="BJ140" s="247" t="s">
        <v>297</v>
      </c>
    </row>
    <row r="141" spans="1:62" ht="14.25" hidden="1">
      <c r="A141" s="243" t="s">
        <v>113</v>
      </c>
      <c r="B141" s="185">
        <v>35194</v>
      </c>
      <c r="C141" s="150" t="s">
        <v>47</v>
      </c>
      <c r="D141" s="151"/>
      <c r="E141" s="150" t="s">
        <v>60</v>
      </c>
      <c r="F141" s="150" t="s">
        <v>61</v>
      </c>
      <c r="G141" s="150" t="s">
        <v>62</v>
      </c>
      <c r="H141" s="161" t="s">
        <v>102</v>
      </c>
      <c r="I141" s="161" t="s">
        <v>63</v>
      </c>
      <c r="J141" s="150" t="s">
        <v>312</v>
      </c>
      <c r="K141" s="180"/>
      <c r="L141" s="180"/>
      <c r="M141" s="227">
        <f t="shared" si="76"/>
        <v>0</v>
      </c>
      <c r="N141" s="180"/>
      <c r="O141" s="180"/>
      <c r="P141" s="180">
        <f t="shared" si="77"/>
        <v>0</v>
      </c>
      <c r="Q141" s="180"/>
      <c r="R141" s="180"/>
      <c r="S141" s="180">
        <f t="shared" si="78"/>
        <v>0</v>
      </c>
      <c r="T141" s="180"/>
      <c r="U141" s="180"/>
      <c r="V141" s="227">
        <f t="shared" si="79"/>
        <v>0</v>
      </c>
      <c r="W141" s="180"/>
      <c r="X141" s="180"/>
      <c r="Y141" s="227">
        <f t="shared" si="80"/>
        <v>0</v>
      </c>
      <c r="Z141" s="180"/>
      <c r="AA141" s="180"/>
      <c r="AB141" s="180">
        <f t="shared" si="81"/>
        <v>0</v>
      </c>
      <c r="AC141" s="180"/>
      <c r="AD141" s="180"/>
      <c r="AE141" s="180">
        <f t="shared" si="82"/>
        <v>0</v>
      </c>
      <c r="AF141" s="180"/>
      <c r="AG141" s="180"/>
      <c r="AH141" s="180">
        <f t="shared" si="83"/>
        <v>0</v>
      </c>
      <c r="AI141" s="180"/>
      <c r="AJ141" s="180"/>
      <c r="AK141" s="180">
        <f t="shared" si="84"/>
        <v>0</v>
      </c>
      <c r="AL141" s="180"/>
      <c r="AM141" s="180"/>
      <c r="AN141" s="264">
        <f t="shared" si="85"/>
        <v>0</v>
      </c>
      <c r="AO141" s="264"/>
      <c r="AP141" s="264"/>
      <c r="AQ141" s="264">
        <f t="shared" si="90"/>
        <v>0</v>
      </c>
      <c r="AR141" s="180"/>
      <c r="AS141" s="180"/>
      <c r="AT141" s="264">
        <f t="shared" si="87"/>
        <v>0</v>
      </c>
      <c r="AU141" s="264"/>
      <c r="AV141" s="264"/>
      <c r="AW141" s="264">
        <f t="shared" si="88"/>
        <v>0</v>
      </c>
      <c r="AX141" s="264"/>
      <c r="AY141" s="264"/>
      <c r="AZ141" s="264">
        <f t="shared" si="89"/>
        <v>0</v>
      </c>
      <c r="BA141" s="180"/>
      <c r="BB141" s="180"/>
      <c r="BC141" s="180"/>
      <c r="BD141" s="180"/>
      <c r="BE141" s="180"/>
      <c r="BF141" s="264"/>
      <c r="BG141" s="225">
        <f>(LARGE((M141,P141,S141,V141,Y141,AH141,AK141,AN141,AQ141,AT141,AZ141,BC141,BF141),1)+LARGE((M141,P141,S141,V141,Y141,AH141,AK141,AN141,AQ141,AT141,AZ141,BC141,BF141),2)+LARGE((M141,P141,S141,V141,Y141,AH141,AK141,AN141,AQ141,AT141,AZ141,BC141,BF141),3)+LARGE((M141,P141,S141,V141,Y141,AH141,AK141,AN141,AQ141,AT141,AZ141,BC141,BF141),4)+LARGE((M141,P141,S141,V141,Y141,AH141,AK141,AN141,AQ141,AT141,AZ141,BC141,BF141),5)+LARGE((M141,P141,S141,V141,Y141,AH141,AK141,AN141,AQ141,AT141,AZ141,BC141,BF141),6))/6</f>
        <v>0</v>
      </c>
      <c r="BH141" s="144"/>
      <c r="BI141" s="181"/>
      <c r="BJ141" s="243" t="s">
        <v>113</v>
      </c>
    </row>
    <row r="142" spans="1:62" ht="14.25" hidden="1">
      <c r="A142" s="245" t="s">
        <v>286</v>
      </c>
      <c r="B142" s="183">
        <v>31048</v>
      </c>
      <c r="C142" s="203" t="s">
        <v>88</v>
      </c>
      <c r="D142" s="156"/>
      <c r="E142" s="203" t="s">
        <v>48</v>
      </c>
      <c r="F142" s="155"/>
      <c r="G142" s="155"/>
      <c r="H142" s="155"/>
      <c r="I142" s="191" t="s">
        <v>63</v>
      </c>
      <c r="J142" s="155"/>
      <c r="K142" s="180"/>
      <c r="L142" s="180"/>
      <c r="M142" s="227">
        <f t="shared" si="76"/>
        <v>0</v>
      </c>
      <c r="N142" s="180"/>
      <c r="O142" s="180"/>
      <c r="P142" s="180">
        <f t="shared" si="77"/>
        <v>0</v>
      </c>
      <c r="Q142" s="180"/>
      <c r="R142" s="180"/>
      <c r="S142" s="180">
        <f t="shared" si="78"/>
        <v>0</v>
      </c>
      <c r="T142" s="162"/>
      <c r="U142" s="162"/>
      <c r="V142" s="227">
        <f t="shared" si="79"/>
        <v>0</v>
      </c>
      <c r="W142" s="180"/>
      <c r="X142" s="180"/>
      <c r="Y142" s="227">
        <f t="shared" si="80"/>
        <v>0</v>
      </c>
      <c r="Z142" s="180"/>
      <c r="AA142" s="180"/>
      <c r="AB142" s="180">
        <f t="shared" si="81"/>
        <v>0</v>
      </c>
      <c r="AC142" s="180"/>
      <c r="AD142" s="180"/>
      <c r="AE142" s="180">
        <f t="shared" si="82"/>
        <v>0</v>
      </c>
      <c r="AF142" s="180"/>
      <c r="AG142" s="180"/>
      <c r="AH142" s="180">
        <f t="shared" si="83"/>
        <v>0</v>
      </c>
      <c r="AI142" s="180"/>
      <c r="AJ142" s="180"/>
      <c r="AK142" s="180">
        <f t="shared" si="84"/>
        <v>0</v>
      </c>
      <c r="AL142" s="180"/>
      <c r="AM142" s="180"/>
      <c r="AN142" s="264">
        <f>AL142/21.6*1000</f>
        <v>0</v>
      </c>
      <c r="AO142" s="264"/>
      <c r="AP142" s="264"/>
      <c r="AQ142" s="264">
        <f t="shared" si="90"/>
        <v>0</v>
      </c>
      <c r="AR142" s="180"/>
      <c r="AS142" s="180"/>
      <c r="AT142" s="264">
        <f t="shared" si="87"/>
        <v>0</v>
      </c>
      <c r="AU142" s="264"/>
      <c r="AV142" s="264"/>
      <c r="AW142" s="264">
        <f t="shared" si="88"/>
        <v>0</v>
      </c>
      <c r="AX142" s="264"/>
      <c r="AY142" s="264"/>
      <c r="AZ142" s="264">
        <f t="shared" si="89"/>
        <v>0</v>
      </c>
      <c r="BA142" s="180"/>
      <c r="BB142" s="180"/>
      <c r="BC142" s="180"/>
      <c r="BD142" s="180"/>
      <c r="BE142" s="180"/>
      <c r="BF142" s="264"/>
      <c r="BG142" s="225">
        <f>(LARGE((M142,P142,S142,V142,Y142,AH142,AK142,AN142,AQ142,AT142,AZ142,BC142,BF142),1)+LARGE((M142,P142,S142,V142,Y142,AH142,AK142,AN142,AQ142,AT142,AZ142,BC142,BF142),2)+LARGE((M142,P142,S142,V142,Y142,AH142,AK142,AN142,AQ142,AT142,AZ142,BC142,BF142),3)+LARGE((M142,P142,S142,V142,Y142,AH142,AK142,AN142,AQ142,AT142,AZ142,BC142,BF142),4)+LARGE((M142,P142,S142,V142,Y142,AH142,AK142,AN142,AQ142,AT142,AZ142,BC142,BF142),5)+LARGE((M142,P142,S142,V142,Y142,AH142,AK142,AN142,AQ142,AT142,AZ142,BC142,BF142),6))/6</f>
        <v>0</v>
      </c>
      <c r="BH142" s="144"/>
      <c r="BI142" s="178"/>
      <c r="BJ142" s="245" t="s">
        <v>286</v>
      </c>
    </row>
    <row r="143" spans="40:59" ht="14.25" hidden="1">
      <c r="AN143" s="269"/>
      <c r="AO143" s="268"/>
      <c r="AP143" s="268"/>
      <c r="AQ143" s="267"/>
      <c r="AT143" s="267"/>
      <c r="AU143" s="268"/>
      <c r="AV143" s="268"/>
      <c r="AW143" s="267"/>
      <c r="AX143" s="268"/>
      <c r="AY143" s="268"/>
      <c r="AZ143" s="264">
        <f t="shared" si="89"/>
        <v>0</v>
      </c>
      <c r="BG143" s="257"/>
    </row>
    <row r="144" ht="14.25">
      <c r="BG144" s="218"/>
    </row>
    <row r="145" ht="14.25">
      <c r="BG145" s="218"/>
    </row>
    <row r="146" ht="14.25">
      <c r="BG146" s="218"/>
    </row>
    <row r="147" ht="14.25">
      <c r="BG147" s="218"/>
    </row>
    <row r="148" ht="14.25">
      <c r="BG148" s="218"/>
    </row>
    <row r="149" ht="14.25">
      <c r="BG149" s="218"/>
    </row>
    <row r="150" ht="14.25">
      <c r="BG150" s="218"/>
    </row>
    <row r="151" ht="14.25">
      <c r="BG151" s="218"/>
    </row>
    <row r="152" ht="14.25">
      <c r="BG152" s="218"/>
    </row>
    <row r="153" ht="14.25">
      <c r="BG153" s="218"/>
    </row>
    <row r="154" ht="14.25">
      <c r="BG154" s="218"/>
    </row>
  </sheetData>
  <sheetProtection/>
  <mergeCells count="67">
    <mergeCell ref="O5:O6"/>
    <mergeCell ref="P5:P6"/>
    <mergeCell ref="W4:Y4"/>
    <mergeCell ref="N4:P4"/>
    <mergeCell ref="Q4:S4"/>
    <mergeCell ref="T4:V4"/>
    <mergeCell ref="R5:R6"/>
    <mergeCell ref="S5:S6"/>
    <mergeCell ref="U5:U6"/>
    <mergeCell ref="E4:E6"/>
    <mergeCell ref="A4:A6"/>
    <mergeCell ref="B4:B6"/>
    <mergeCell ref="C4:C6"/>
    <mergeCell ref="A1:BI1"/>
    <mergeCell ref="A2:BI2"/>
    <mergeCell ref="T3:Y3"/>
    <mergeCell ref="AL3:AQ3"/>
    <mergeCell ref="AX3:BC3"/>
    <mergeCell ref="K3:P3"/>
    <mergeCell ref="L5:L6"/>
    <mergeCell ref="F4:F6"/>
    <mergeCell ref="G4:G6"/>
    <mergeCell ref="H4:H6"/>
    <mergeCell ref="I4:I6"/>
    <mergeCell ref="J4:J6"/>
    <mergeCell ref="K4:M4"/>
    <mergeCell ref="M5:M6"/>
    <mergeCell ref="AO4:AQ4"/>
    <mergeCell ref="AX4:AZ4"/>
    <mergeCell ref="AL4:AN4"/>
    <mergeCell ref="AP5:AP6"/>
    <mergeCell ref="AZ5:AZ6"/>
    <mergeCell ref="AQ5:AQ6"/>
    <mergeCell ref="AY5:AY6"/>
    <mergeCell ref="AR4:AT4"/>
    <mergeCell ref="AS5:AS6"/>
    <mergeCell ref="AT5:AT6"/>
    <mergeCell ref="BI4:BI6"/>
    <mergeCell ref="BJ4:BJ6"/>
    <mergeCell ref="BA4:BC4"/>
    <mergeCell ref="BG4:BG6"/>
    <mergeCell ref="BH4:BH6"/>
    <mergeCell ref="BB5:BB6"/>
    <mergeCell ref="BC5:BC6"/>
    <mergeCell ref="BE5:BE6"/>
    <mergeCell ref="BD4:BF4"/>
    <mergeCell ref="BF5:BF6"/>
    <mergeCell ref="AN5:AN6"/>
    <mergeCell ref="V5:V6"/>
    <mergeCell ref="X5:X6"/>
    <mergeCell ref="Y5:Y6"/>
    <mergeCell ref="AJ5:AJ6"/>
    <mergeCell ref="AK5:AK6"/>
    <mergeCell ref="AD5:AD6"/>
    <mergeCell ref="AE5:AE6"/>
    <mergeCell ref="AG5:AG6"/>
    <mergeCell ref="AH5:AH6"/>
    <mergeCell ref="AU4:AW4"/>
    <mergeCell ref="AV5:AV6"/>
    <mergeCell ref="AW5:AW6"/>
    <mergeCell ref="Z4:AB4"/>
    <mergeCell ref="AA5:AA6"/>
    <mergeCell ref="AB5:AB6"/>
    <mergeCell ref="AM5:AM6"/>
    <mergeCell ref="AI4:AK4"/>
    <mergeCell ref="AC4:AE4"/>
    <mergeCell ref="AF4:A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NVO</cp:lastModifiedBy>
  <cp:lastPrinted>2017-11-08T09:38:03Z</cp:lastPrinted>
  <dcterms:created xsi:type="dcterms:W3CDTF">2012-10-05T08:16:44Z</dcterms:created>
  <dcterms:modified xsi:type="dcterms:W3CDTF">2019-10-22T10:57:30Z</dcterms:modified>
  <cp:category/>
  <cp:version/>
  <cp:contentType/>
  <cp:contentStatus/>
</cp:coreProperties>
</file>